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eresalopez/Dropbox (Prodigioso Volcán)/IBERDROLA/07_Eventos corporativos/2024/240424 PR 2024 1T/Documentos/Docus DEF/"/>
    </mc:Choice>
  </mc:AlternateContent>
  <xr:revisionPtr revIDLastSave="0" documentId="13_ncr:1_{CAC1B2B3-B869-FE4B-9063-871BE9E00F4B}" xr6:coauthVersionLast="47" xr6:coauthVersionMax="47" xr10:uidLastSave="{00000000-0000-0000-0000-000000000000}"/>
  <bookViews>
    <workbookView xWindow="14400" yWindow="500" windowWidth="14400" windowHeight="15600" tabRatio="778" xr2:uid="{00000000-000D-0000-FFFF-FFFF00000000}"/>
  </bookViews>
  <sheets>
    <sheet name="Balance" sheetId="7" r:id="rId1"/>
    <sheet name="PyG" sheetId="1" r:id="rId2"/>
    <sheet name="Negocios" sheetId="3" r:id="rId3"/>
    <sheet name="Redes" sheetId="9" r:id="rId4"/>
    <sheet name="Prod. de Electrcidad y Clientes" sheetId="10" r:id="rId5"/>
    <sheet name="Cuenta por Países" sheetId="12" r:id="rId6"/>
    <sheet name="EOAF" sheetId="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5" l="1"/>
  <c r="D28" i="5"/>
  <c r="D27" i="5"/>
  <c r="D26" i="5"/>
  <c r="D25" i="5"/>
  <c r="D24" i="5"/>
  <c r="D23" i="5"/>
  <c r="C22" i="5"/>
  <c r="B22" i="5"/>
  <c r="D22" i="5" s="1"/>
  <c r="D21" i="5"/>
  <c r="C19" i="5"/>
  <c r="C30" i="5" s="1"/>
  <c r="B19" i="5"/>
  <c r="B30" i="5" s="1"/>
  <c r="D30" i="5" s="1"/>
  <c r="D18" i="5"/>
  <c r="D17" i="5"/>
  <c r="D16" i="5"/>
  <c r="D15" i="5"/>
  <c r="D14" i="5"/>
  <c r="D13" i="5"/>
  <c r="D12" i="5"/>
  <c r="D11" i="5"/>
  <c r="D10" i="5"/>
  <c r="D29" i="1"/>
  <c r="D28" i="1"/>
  <c r="C27" i="1"/>
  <c r="C30" i="1" s="1"/>
  <c r="B27" i="1"/>
  <c r="B30" i="1" s="1"/>
  <c r="D30" i="1" s="1"/>
  <c r="D26" i="1"/>
  <c r="C25" i="1"/>
  <c r="B25" i="1"/>
  <c r="D25" i="1" s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9" i="5" l="1"/>
  <c r="D27" i="1"/>
  <c r="A9" i="12" l="1"/>
  <c r="C6" i="12" l="1"/>
  <c r="C9" i="5" l="1"/>
  <c r="B9" i="5"/>
  <c r="B6" i="5" l="1"/>
  <c r="C6" i="10" l="1"/>
  <c r="B6" i="9"/>
  <c r="C6" i="3"/>
  <c r="A6" i="1"/>
  <c r="A9" i="10" l="1"/>
</calcChain>
</file>

<file path=xl/sharedStrings.xml><?xml version="1.0" encoding="utf-8"?>
<sst xmlns="http://schemas.openxmlformats.org/spreadsheetml/2006/main" count="322" uniqueCount="165">
  <si>
    <t>%</t>
  </si>
  <si>
    <t xml:space="preserve"> INGRESOS</t>
  </si>
  <si>
    <t xml:space="preserve"> APROVISIONAMIENTOS</t>
  </si>
  <si>
    <t>MARGEN BRUTO</t>
  </si>
  <si>
    <t>GASTO OPERATIVO NETO</t>
  </si>
  <si>
    <t xml:space="preserve">     Personal</t>
  </si>
  <si>
    <t xml:space="preserve">     Trabajos para el inmovilizado</t>
  </si>
  <si>
    <t xml:space="preserve">     Servicio exterior</t>
  </si>
  <si>
    <t>TRIBUTOS</t>
  </si>
  <si>
    <t>EBITDA</t>
  </si>
  <si>
    <t xml:space="preserve"> AMORTIZACIONES y PROVISIONES</t>
  </si>
  <si>
    <t>RDO. FINANCIERO</t>
  </si>
  <si>
    <t xml:space="preserve"> Impuesto sobre sociedades</t>
  </si>
  <si>
    <t>BENEFICIO NETO</t>
  </si>
  <si>
    <t>BALANCE DE SITUACIÓN</t>
  </si>
  <si>
    <t>Variación</t>
  </si>
  <si>
    <t>TOTAL ACTIVO</t>
  </si>
  <si>
    <t>Aprovisionamientos</t>
  </si>
  <si>
    <t xml:space="preserve">GASTOS OPERATIVOS NETOS </t>
  </si>
  <si>
    <t xml:space="preserve">     Servicio Exterior</t>
  </si>
  <si>
    <t>Amortiz. y Provisiones</t>
  </si>
  <si>
    <t>EBIT / Bº Explotación</t>
  </si>
  <si>
    <t>Resultado Financiero</t>
  </si>
  <si>
    <t>De sociedades por el método de participación</t>
  </si>
  <si>
    <t>I.S. y minoritarios</t>
  </si>
  <si>
    <t>Beneficio Neto</t>
  </si>
  <si>
    <t>Ingresos</t>
  </si>
  <si>
    <t xml:space="preserve"> Ingresos</t>
  </si>
  <si>
    <t xml:space="preserve"> Aprovisionamientos</t>
  </si>
  <si>
    <t>Amortizaciones, provisiones y otras</t>
  </si>
  <si>
    <t xml:space="preserve"> Resultado Financiero</t>
  </si>
  <si>
    <t xml:space="preserve"> De sociedades por método participación</t>
  </si>
  <si>
    <t>BENEFICIO ANTES IMPUESTOS</t>
  </si>
  <si>
    <t xml:space="preserve"> Impuesto sociedades y minoritarios</t>
  </si>
  <si>
    <t xml:space="preserve">   ESTADO DE ORIGEN Y APLICACIÓN DE FONDOS</t>
  </si>
  <si>
    <t>Diferencias de conversión</t>
  </si>
  <si>
    <t xml:space="preserve">(No Auditados) </t>
  </si>
  <si>
    <t>(No Auditados)</t>
  </si>
  <si>
    <t>CUENTA DE PÉRDIDAS Y GANANCIAS</t>
  </si>
  <si>
    <t>Total aplicaciones de Cash Flow:</t>
  </si>
  <si>
    <t>Otros Negocios</t>
  </si>
  <si>
    <t>Corporación y Ajustes</t>
  </si>
  <si>
    <t>ESPAÑA</t>
  </si>
  <si>
    <t>REINO UNIDO</t>
  </si>
  <si>
    <t xml:space="preserve">  </t>
  </si>
  <si>
    <t>EEUU</t>
  </si>
  <si>
    <t>ACTIVOS NO CORRIENTES:</t>
  </si>
  <si>
    <t>Activo Intangible</t>
  </si>
  <si>
    <t>Inversiones inmobiliarias</t>
  </si>
  <si>
    <t>Propiedad, planta y equipo</t>
  </si>
  <si>
    <t>Inversiones financieras no corrientes</t>
  </si>
  <si>
    <t>Impuestos diferidos activos</t>
  </si>
  <si>
    <t>ACTIVOS CORRIENTES:</t>
  </si>
  <si>
    <t>Combustible nuclear</t>
  </si>
  <si>
    <t>Existencias</t>
  </si>
  <si>
    <t>Inversiones financieras corrientes</t>
  </si>
  <si>
    <t>Activos por impuestos corrientes</t>
  </si>
  <si>
    <t>PATRIMONIO NETO:</t>
  </si>
  <si>
    <t>De la sociedad dominante</t>
  </si>
  <si>
    <t>PASIVOS NO CORRIENTES:</t>
  </si>
  <si>
    <t>Impuestos diferidos pasivos</t>
  </si>
  <si>
    <t>PASIVOS CORRIENTES:</t>
  </si>
  <si>
    <t>Pasivos por impuestos corrientes</t>
  </si>
  <si>
    <t>Otros pasivos corrientes</t>
  </si>
  <si>
    <t>BRASIL</t>
  </si>
  <si>
    <t>Gastos Financieros</t>
  </si>
  <si>
    <t>Ingresos Financieros</t>
  </si>
  <si>
    <t>Efectivo y otros medios equivalentes</t>
  </si>
  <si>
    <t>TOTAL PATRIMONIO NETO Y PASIVO</t>
  </si>
  <si>
    <t>(No Auditado)</t>
  </si>
  <si>
    <t>(No Auditada)</t>
  </si>
  <si>
    <t>M Eur</t>
  </si>
  <si>
    <t>NEGOCIO REDES</t>
  </si>
  <si>
    <t>Redes</t>
  </si>
  <si>
    <t>Disminución/(Aumento) en deuda neta</t>
  </si>
  <si>
    <t>EBIT</t>
  </si>
  <si>
    <t>BAI</t>
  </si>
  <si>
    <t>Cifra de Negocios</t>
  </si>
  <si>
    <t>B.A.I.</t>
  </si>
  <si>
    <t xml:space="preserve"> De sociedades por el método participación</t>
  </si>
  <si>
    <t>MÉXICO</t>
  </si>
  <si>
    <t>CUENTA DE PÉRDIDAS Y GANANCIAS POR NEGOCIOS</t>
  </si>
  <si>
    <t xml:space="preserve"> Minoritarios</t>
  </si>
  <si>
    <t>PATRIMONIO NETO Y PASIVO</t>
  </si>
  <si>
    <t>ACTIVO</t>
  </si>
  <si>
    <t>Otros pasivos no corrientes</t>
  </si>
  <si>
    <t>Pago de dividendos accionistas Iberdrola</t>
  </si>
  <si>
    <t>Otras variaciones</t>
  </si>
  <si>
    <t>Deudores comerciales y otros activos no corrientes</t>
  </si>
  <si>
    <t>Deudores comerciales y otros activos corrientes</t>
  </si>
  <si>
    <t>Instalaciones cedidas y financiadas por terceros</t>
  </si>
  <si>
    <t>Pasivos financieros no corrientes</t>
  </si>
  <si>
    <t xml:space="preserve">  Deudas con entidades de crédito y obligaciones u otros valores negociables</t>
  </si>
  <si>
    <t xml:space="preserve">  Instrumentos de capital con características de pasivo financiero</t>
  </si>
  <si>
    <t xml:space="preserve">  Instrumentos financieros derivados</t>
  </si>
  <si>
    <t xml:space="preserve">  Arrendamientos </t>
  </si>
  <si>
    <t xml:space="preserve">  Otros pasivos financieros no corrientes</t>
  </si>
  <si>
    <t>Pasivos financieros corrientes</t>
  </si>
  <si>
    <t>De participaciones no dominantes</t>
  </si>
  <si>
    <t xml:space="preserve">     Otros resultados de explotación</t>
  </si>
  <si>
    <t xml:space="preserve">  Fondo de comercio</t>
  </si>
  <si>
    <t xml:space="preserve">  Otros activos intangibles</t>
  </si>
  <si>
    <t xml:space="preserve">  Propiedad, planta y equipo en explotación</t>
  </si>
  <si>
    <t xml:space="preserve">  Propiedad, planta y equipo en curso</t>
  </si>
  <si>
    <t>Activo por derechos de uso</t>
  </si>
  <si>
    <t xml:space="preserve">  Participaciones contabilizadas por el método de participación</t>
  </si>
  <si>
    <t xml:space="preserve">  Cartera de valores no corrientes</t>
  </si>
  <si>
    <t xml:space="preserve">  Otras inversiones financieras no corrientes</t>
  </si>
  <si>
    <t xml:space="preserve">  Activos por impuestos corrientes</t>
  </si>
  <si>
    <t xml:space="preserve">  Otras cuentas a cobrar a Administraciones Públicas</t>
  </si>
  <si>
    <t xml:space="preserve">  Deudores comerciales y otros activos corrientes</t>
  </si>
  <si>
    <t xml:space="preserve">  Otras inversiones financieras corrientes</t>
  </si>
  <si>
    <t>Subvenciones de capital</t>
  </si>
  <si>
    <t>Provisiones no corrientes</t>
  </si>
  <si>
    <t xml:space="preserve">  Provisiones para pensiones y obligaciones similares </t>
  </si>
  <si>
    <t xml:space="preserve">  Otras provisiones</t>
  </si>
  <si>
    <t>Provisiones corrientes</t>
  </si>
  <si>
    <t xml:space="preserve">  Provisiones para pensiones y obligaciones similares</t>
  </si>
  <si>
    <t xml:space="preserve">  Acreedores comerciales </t>
  </si>
  <si>
    <t xml:space="preserve">  Otros pasivos financieros corrientes</t>
  </si>
  <si>
    <t xml:space="preserve">  Pasivos por impuestos corrientes</t>
  </si>
  <si>
    <t xml:space="preserve">  Otras cuentas a pagar a Administraciones Públicas</t>
  </si>
  <si>
    <t xml:space="preserve">  Otros pasivos corrientes</t>
  </si>
  <si>
    <t>Amortizaciones y provisiones (+)</t>
  </si>
  <si>
    <t>Resultados sociedades método participación (-)</t>
  </si>
  <si>
    <t>Actualización financiera provisiones (+)</t>
  </si>
  <si>
    <t>Ajuste por partidas deducibles de impuestos (+)</t>
  </si>
  <si>
    <t>Dividendos sociedades método participación (+)</t>
  </si>
  <si>
    <t>Imputación a resultados de subvenciones de capital (-)</t>
  </si>
  <si>
    <t>Activos mantenidos para su enajenación</t>
  </si>
  <si>
    <t>NEGOCIO PRODUCCIÓN DE ELECTRICIDAD Y CLIENTES</t>
  </si>
  <si>
    <t>Otros ajustes P&amp;L (+)</t>
  </si>
  <si>
    <t>RDO. SOCIEDADES MÉTODO DE PARTICIPACIÓN</t>
  </si>
  <si>
    <t>Transacciones con minoritarios</t>
  </si>
  <si>
    <t xml:space="preserve">Producción de Electricidad y Clientes </t>
  </si>
  <si>
    <t>Inversiones brutas</t>
  </si>
  <si>
    <t>Inversión autocartera</t>
  </si>
  <si>
    <t/>
  </si>
  <si>
    <t>Dividendo a cuenta</t>
  </si>
  <si>
    <t>Pasivos vinculados con activos mantenidos para su enajenación</t>
  </si>
  <si>
    <t>MEXICO</t>
  </si>
  <si>
    <t>CUENTA POR PAÍSES</t>
  </si>
  <si>
    <t xml:space="preserve"> </t>
  </si>
  <si>
    <t>Diciembre</t>
  </si>
  <si>
    <t>RdM</t>
  </si>
  <si>
    <t>Marzo</t>
  </si>
  <si>
    <t>Marzo
2023</t>
  </si>
  <si>
    <t>Marzo 2023</t>
  </si>
  <si>
    <t>(*) A pesar de que el sujeto pasivo sobre el que se aplica el gravamen del 1,2% sobre ventas en España es Iberdrola, S.A., con el fin de un mejor análisis, se incluye dentro del negocio de Producción y Electricidad en España al ser el único negocio afectado por dicho gravamen.</t>
  </si>
  <si>
    <t>ESPAÑA (*)</t>
  </si>
  <si>
    <t>Producción de Electrcidad y Clientes(*)</t>
  </si>
  <si>
    <t>Corporación y Ajustes (*)</t>
  </si>
  <si>
    <t>Marzo
2024</t>
  </si>
  <si>
    <t>Marzo 2024</t>
  </si>
  <si>
    <t>Minoritarios (+)</t>
  </si>
  <si>
    <t xml:space="preserve"> FFO </t>
  </si>
  <si>
    <t>Desinversiones</t>
  </si>
  <si>
    <t>Emisión híbrido</t>
  </si>
  <si>
    <t xml:space="preserve">  Capital suscrito</t>
  </si>
  <si>
    <t xml:space="preserve">  Ajustes por cambio de valor</t>
  </si>
  <si>
    <t xml:space="preserve">  Otras reservas</t>
  </si>
  <si>
    <t xml:space="preserve">  Acciones propias en cartera</t>
  </si>
  <si>
    <t xml:space="preserve">  Diferencias de conversión</t>
  </si>
  <si>
    <t xml:space="preserve">  Resultado neto del periodo</t>
  </si>
  <si>
    <t>De obligaciones perpetuas subordinadas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</si>
</sst>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m\-yyyy"/>
    <numFmt numFmtId="166" formatCode="0.0"/>
    <numFmt numFmtId="167" formatCode="#,###.0;\(#,###.0\)"/>
    <numFmt numFmtId="168" formatCode="_-* #,##0.00\ [$€]_-;\-* #,##0.00\ [$€]_-;_-* &quot;-&quot;??\ [$€]_-;_-@_-"/>
    <numFmt numFmtId="169" formatCode="[$-F800]dddd\,\ mmmm\ dd\,\ yyyy"/>
    <numFmt numFmtId="170" formatCode="#,##0.000"/>
    <numFmt numFmtId="171" formatCode="_-* #,##0\ _€_-;\-* #,##0\ _€_-;_-* &quot;-&quot;??\ _€_-;_-@_-"/>
    <numFmt numFmtId="172" formatCode="[$-C0A]mmm\-yy;@"/>
    <numFmt numFmtId="173" formatCode="#,##0.0;\(#,##0.0\);&quot;-&quot;"/>
    <numFmt numFmtId="174" formatCode="#,##0.0"/>
  </numFmts>
  <fonts count="40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2"/>
      <name val="TrueOptima"/>
    </font>
    <font>
      <b/>
      <i/>
      <sz val="14"/>
      <color rgb="FF008000"/>
      <name val="Calibri"/>
      <family val="2"/>
      <scheme val="minor"/>
    </font>
    <font>
      <b/>
      <i/>
      <sz val="14"/>
      <color indexed="5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name val="Calibri"/>
      <family val="2"/>
      <scheme val="minor"/>
    </font>
    <font>
      <b/>
      <i/>
      <sz val="14"/>
      <color indexed="17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10"/>
      <color rgb="FF006600"/>
      <name val="Arial"/>
      <family val="2"/>
    </font>
    <font>
      <i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rgb="FF00800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11"/>
      <name val="Calibri"/>
      <family val="2"/>
    </font>
    <font>
      <sz val="10"/>
      <color theme="1"/>
      <name val="Times New Roman"/>
      <family val="1"/>
    </font>
    <font>
      <b/>
      <sz val="11"/>
      <name val="Calibri"/>
      <family val="2"/>
    </font>
    <font>
      <sz val="10"/>
      <color theme="1"/>
      <name val="TrueOpti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17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thin">
        <color auto="1"/>
      </top>
      <bottom/>
      <diagonal/>
    </border>
  </borders>
  <cellStyleXfs count="21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/>
    <xf numFmtId="44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9" fontId="6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8" fontId="3" fillId="0" borderId="0"/>
    <xf numFmtId="0" fontId="5" fillId="0" borderId="0"/>
    <xf numFmtId="43" fontId="3" fillId="0" borderId="0" applyFont="0" applyFill="0" applyBorder="0" applyAlignment="0" applyProtection="0"/>
    <xf numFmtId="0" fontId="39" fillId="0" borderId="0"/>
  </cellStyleXfs>
  <cellXfs count="129">
    <xf numFmtId="0" fontId="0" fillId="0" borderId="0" xfId="0"/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9" fillId="0" borderId="0" xfId="0" applyFont="1"/>
    <xf numFmtId="165" fontId="7" fillId="2" borderId="0" xfId="0" applyNumberFormat="1" applyFont="1" applyFill="1" applyAlignment="1">
      <alignment horizontal="centerContinuous"/>
    </xf>
    <xf numFmtId="0" fontId="10" fillId="0" borderId="0" xfId="2" applyFont="1"/>
    <xf numFmtId="170" fontId="10" fillId="0" borderId="0" xfId="2" applyNumberFormat="1" applyFont="1"/>
    <xf numFmtId="170" fontId="11" fillId="5" borderId="0" xfId="0" applyNumberFormat="1" applyFont="1" applyFill="1"/>
    <xf numFmtId="170" fontId="12" fillId="5" borderId="0" xfId="0" applyNumberFormat="1" applyFont="1" applyFill="1" applyAlignment="1">
      <alignment horizontal="right"/>
    </xf>
    <xf numFmtId="3" fontId="11" fillId="0" borderId="0" xfId="1" applyNumberFormat="1" applyFont="1" applyFill="1" applyBorder="1" applyAlignment="1"/>
    <xf numFmtId="0" fontId="15" fillId="0" borderId="0" xfId="0" applyFont="1"/>
    <xf numFmtId="0" fontId="7" fillId="0" borderId="0" xfId="0" applyFont="1" applyAlignment="1">
      <alignment horizontal="centerContinuous"/>
    </xf>
    <xf numFmtId="0" fontId="11" fillId="2" borderId="0" xfId="0" applyFont="1" applyFill="1"/>
    <xf numFmtId="166" fontId="11" fillId="2" borderId="0" xfId="0" applyNumberFormat="1" applyFont="1" applyFill="1"/>
    <xf numFmtId="10" fontId="11" fillId="2" borderId="0" xfId="3" applyNumberFormat="1" applyFont="1" applyFill="1"/>
    <xf numFmtId="0" fontId="16" fillId="2" borderId="0" xfId="0" applyFont="1" applyFill="1" applyAlignment="1">
      <alignment horizontal="right"/>
    </xf>
    <xf numFmtId="49" fontId="13" fillId="6" borderId="0" xfId="0" applyNumberFormat="1" applyFont="1" applyFill="1" applyAlignment="1">
      <alignment horizontal="center" vertical="center" wrapText="1"/>
    </xf>
    <xf numFmtId="0" fontId="19" fillId="2" borderId="0" xfId="0" applyFont="1" applyFill="1" applyAlignment="1">
      <alignment horizontal="centerContinuous"/>
    </xf>
    <xf numFmtId="0" fontId="19" fillId="2" borderId="0" xfId="0" applyFont="1" applyFill="1" applyAlignment="1">
      <alignment horizontal="center"/>
    </xf>
    <xf numFmtId="17" fontId="19" fillId="2" borderId="0" xfId="0" applyNumberFormat="1" applyFont="1" applyFill="1" applyAlignment="1">
      <alignment horizontal="center"/>
    </xf>
    <xf numFmtId="165" fontId="19" fillId="2" borderId="0" xfId="0" applyNumberFormat="1" applyFont="1" applyFill="1" applyAlignment="1">
      <alignment horizontal="center"/>
    </xf>
    <xf numFmtId="165" fontId="19" fillId="2" borderId="0" xfId="0" applyNumberFormat="1" applyFont="1" applyFill="1" applyAlignment="1">
      <alignment horizontal="centerContinuous"/>
    </xf>
    <xf numFmtId="0" fontId="9" fillId="0" borderId="0" xfId="0" applyFont="1" applyAlignment="1">
      <alignment horizontal="center"/>
    </xf>
    <xf numFmtId="0" fontId="14" fillId="0" borderId="0" xfId="0" applyFont="1"/>
    <xf numFmtId="0" fontId="17" fillId="4" borderId="0" xfId="0" applyFont="1" applyFill="1" applyAlignment="1">
      <alignment horizontal="center" vertical="center"/>
    </xf>
    <xf numFmtId="0" fontId="18" fillId="3" borderId="0" xfId="0" applyFont="1" applyFill="1" applyAlignment="1">
      <alignment vertical="center"/>
    </xf>
    <xf numFmtId="167" fontId="9" fillId="0" borderId="0" xfId="0" applyNumberFormat="1" applyFont="1"/>
    <xf numFmtId="0" fontId="17" fillId="4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165" fontId="19" fillId="2" borderId="0" xfId="0" quotePrefix="1" applyNumberFormat="1" applyFont="1" applyFill="1" applyAlignment="1">
      <alignment horizontal="center"/>
    </xf>
    <xf numFmtId="0" fontId="17" fillId="4" borderId="0" xfId="0" applyFont="1" applyFill="1" applyAlignment="1">
      <alignment horizontal="center" vertical="top"/>
    </xf>
    <xf numFmtId="165" fontId="21" fillId="0" borderId="0" xfId="0" applyNumberFormat="1" applyFont="1" applyAlignment="1">
      <alignment horizontal="left"/>
    </xf>
    <xf numFmtId="166" fontId="8" fillId="2" borderId="0" xfId="0" applyNumberFormat="1" applyFont="1" applyFill="1" applyAlignment="1">
      <alignment horizontal="centerContinuous"/>
    </xf>
    <xf numFmtId="166" fontId="14" fillId="2" borderId="0" xfId="0" applyNumberFormat="1" applyFont="1" applyFill="1"/>
    <xf numFmtId="10" fontId="14" fillId="2" borderId="0" xfId="3" applyNumberFormat="1" applyFont="1" applyFill="1"/>
    <xf numFmtId="49" fontId="22" fillId="4" borderId="0" xfId="0" quotePrefix="1" applyNumberFormat="1" applyFont="1" applyFill="1" applyAlignment="1">
      <alignment horizontal="center" vertical="center"/>
    </xf>
    <xf numFmtId="168" fontId="17" fillId="4" borderId="0" xfId="0" applyNumberFormat="1" applyFont="1" applyFill="1" applyAlignment="1">
      <alignment horizontal="center" vertical="center"/>
    </xf>
    <xf numFmtId="168" fontId="17" fillId="4" borderId="0" xfId="0" applyNumberFormat="1" applyFont="1" applyFill="1" applyAlignment="1">
      <alignment horizontal="center" vertical="center" wrapText="1"/>
    </xf>
    <xf numFmtId="0" fontId="18" fillId="3" borderId="2" xfId="0" applyFont="1" applyFill="1" applyBorder="1" applyAlignment="1">
      <alignment vertical="center"/>
    </xf>
    <xf numFmtId="0" fontId="17" fillId="4" borderId="2" xfId="0" applyFont="1" applyFill="1" applyBorder="1" applyAlignment="1">
      <alignment vertical="center"/>
    </xf>
    <xf numFmtId="0" fontId="20" fillId="3" borderId="2" xfId="0" applyFont="1" applyFill="1" applyBorder="1" applyAlignment="1">
      <alignment vertical="center"/>
    </xf>
    <xf numFmtId="0" fontId="17" fillId="4" borderId="3" xfId="0" applyFont="1" applyFill="1" applyBorder="1" applyAlignment="1">
      <alignment vertical="center"/>
    </xf>
    <xf numFmtId="0" fontId="18" fillId="3" borderId="0" xfId="0" applyFont="1" applyFill="1" applyAlignment="1">
      <alignment vertical="top"/>
    </xf>
    <xf numFmtId="0" fontId="17" fillId="4" borderId="0" xfId="0" applyFont="1" applyFill="1" applyAlignment="1">
      <alignment vertical="top"/>
    </xf>
    <xf numFmtId="0" fontId="18" fillId="3" borderId="0" xfId="0" applyFont="1" applyFill="1"/>
    <xf numFmtId="0" fontId="20" fillId="3" borderId="0" xfId="0" applyFont="1" applyFill="1"/>
    <xf numFmtId="3" fontId="23" fillId="0" borderId="0" xfId="1" applyNumberFormat="1" applyFont="1" applyFill="1" applyBorder="1" applyAlignment="1">
      <alignment horizontal="left" indent="2"/>
    </xf>
    <xf numFmtId="0" fontId="7" fillId="2" borderId="0" xfId="0" applyFont="1" applyFill="1" applyAlignment="1">
      <alignment horizontal="center"/>
    </xf>
    <xf numFmtId="2" fontId="17" fillId="4" borderId="0" xfId="0" quotePrefix="1" applyNumberFormat="1" applyFont="1" applyFill="1" applyAlignment="1">
      <alignment horizontal="center" vertical="center" wrapText="1"/>
    </xf>
    <xf numFmtId="0" fontId="26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6" fillId="3" borderId="1" xfId="0" applyFont="1" applyFill="1" applyBorder="1" applyAlignment="1">
      <alignment vertical="center"/>
    </xf>
    <xf numFmtId="14" fontId="26" fillId="3" borderId="0" xfId="0" applyNumberFormat="1" applyFont="1" applyFill="1" applyAlignment="1">
      <alignment vertical="center"/>
    </xf>
    <xf numFmtId="168" fontId="29" fillId="0" borderId="0" xfId="17" applyFont="1"/>
    <xf numFmtId="3" fontId="24" fillId="4" borderId="0" xfId="17" applyNumberFormat="1" applyFont="1" applyFill="1" applyAlignment="1">
      <alignment horizontal="center"/>
    </xf>
    <xf numFmtId="0" fontId="30" fillId="2" borderId="0" xfId="18" applyFont="1" applyFill="1" applyAlignment="1">
      <alignment horizontal="right"/>
    </xf>
    <xf numFmtId="0" fontId="24" fillId="4" borderId="0" xfId="17" applyNumberFormat="1" applyFont="1" applyFill="1" applyAlignment="1">
      <alignment horizontal="center"/>
    </xf>
    <xf numFmtId="3" fontId="31" fillId="4" borderId="0" xfId="17" applyNumberFormat="1" applyFont="1" applyFill="1" applyAlignment="1">
      <alignment horizontal="center"/>
    </xf>
    <xf numFmtId="3" fontId="26" fillId="0" borderId="0" xfId="1" applyNumberFormat="1" applyFont="1" applyFill="1" applyBorder="1" applyAlignment="1">
      <alignment horizontal="left"/>
    </xf>
    <xf numFmtId="3" fontId="5" fillId="0" borderId="0" xfId="18" applyNumberFormat="1"/>
    <xf numFmtId="3" fontId="32" fillId="7" borderId="0" xfId="1" applyNumberFormat="1" applyFont="1" applyFill="1" applyBorder="1" applyAlignment="1">
      <alignment horizontal="left"/>
    </xf>
    <xf numFmtId="171" fontId="28" fillId="8" borderId="0" xfId="19" applyNumberFormat="1" applyFont="1" applyFill="1" applyBorder="1" applyAlignment="1"/>
    <xf numFmtId="3" fontId="28" fillId="8" borderId="0" xfId="1" applyNumberFormat="1" applyFont="1" applyFill="1" applyBorder="1" applyAlignment="1"/>
    <xf numFmtId="3" fontId="26" fillId="0" borderId="0" xfId="1" applyNumberFormat="1" applyFont="1" applyFill="1" applyBorder="1" applyAlignment="1">
      <alignment horizontal="left" indent="1"/>
    </xf>
    <xf numFmtId="171" fontId="26" fillId="0" borderId="0" xfId="19" applyNumberFormat="1" applyFont="1" applyFill="1" applyBorder="1" applyAlignment="1"/>
    <xf numFmtId="3" fontId="26" fillId="0" borderId="0" xfId="1" applyNumberFormat="1" applyFont="1" applyFill="1" applyBorder="1" applyAlignment="1"/>
    <xf numFmtId="3" fontId="3" fillId="0" borderId="0" xfId="1" applyNumberFormat="1" applyFont="1" applyFill="1" applyBorder="1" applyAlignment="1">
      <alignment horizontal="left" indent="2"/>
    </xf>
    <xf numFmtId="171" fontId="5" fillId="0" borderId="0" xfId="19" applyNumberFormat="1" applyFont="1"/>
    <xf numFmtId="171" fontId="28" fillId="0" borderId="0" xfId="19" applyNumberFormat="1" applyFont="1"/>
    <xf numFmtId="171" fontId="5" fillId="0" borderId="0" xfId="19" applyNumberFormat="1" applyFont="1" applyFill="1"/>
    <xf numFmtId="3" fontId="3" fillId="0" borderId="0" xfId="1" applyNumberFormat="1" applyFont="1" applyFill="1" applyBorder="1" applyAlignment="1"/>
    <xf numFmtId="3" fontId="28" fillId="7" borderId="0" xfId="1" applyNumberFormat="1" applyFont="1" applyFill="1" applyBorder="1" applyAlignment="1">
      <alignment horizontal="left"/>
    </xf>
    <xf numFmtId="3" fontId="28" fillId="0" borderId="0" xfId="1" applyNumberFormat="1" applyFont="1" applyFill="1" applyBorder="1" applyAlignment="1"/>
    <xf numFmtId="171" fontId="28" fillId="0" borderId="0" xfId="19" applyNumberFormat="1" applyFont="1" applyFill="1" applyBorder="1" applyAlignment="1"/>
    <xf numFmtId="3" fontId="5" fillId="0" borderId="0" xfId="1" applyNumberFormat="1" applyFont="1" applyFill="1" applyBorder="1" applyAlignment="1"/>
    <xf numFmtId="3" fontId="28" fillId="0" borderId="0" xfId="1" applyNumberFormat="1" applyFont="1" applyFill="1" applyBorder="1" applyAlignment="1">
      <alignment horizontal="left" indent="2"/>
    </xf>
    <xf numFmtId="0" fontId="33" fillId="2" borderId="0" xfId="18" applyFont="1" applyFill="1"/>
    <xf numFmtId="3" fontId="33" fillId="2" borderId="0" xfId="18" applyNumberFormat="1" applyFont="1" applyFill="1"/>
    <xf numFmtId="171" fontId="28" fillId="7" borderId="0" xfId="19" applyNumberFormat="1" applyFont="1" applyFill="1" applyBorder="1" applyAlignment="1"/>
    <xf numFmtId="3" fontId="28" fillId="7" borderId="0" xfId="1" applyNumberFormat="1" applyFont="1" applyFill="1" applyBorder="1" applyAlignment="1"/>
    <xf numFmtId="3" fontId="26" fillId="7" borderId="0" xfId="1" applyNumberFormat="1" applyFont="1" applyFill="1" applyBorder="1" applyAlignment="1">
      <alignment horizontal="left"/>
    </xf>
    <xf numFmtId="171" fontId="26" fillId="8" borderId="0" xfId="19" applyNumberFormat="1" applyFont="1" applyFill="1" applyBorder="1" applyAlignment="1"/>
    <xf numFmtId="3" fontId="26" fillId="8" borderId="0" xfId="1" applyNumberFormat="1" applyFont="1" applyFill="1" applyBorder="1" applyAlignment="1"/>
    <xf numFmtId="171" fontId="9" fillId="0" borderId="0" xfId="0" applyNumberFormat="1" applyFont="1"/>
    <xf numFmtId="171" fontId="9" fillId="9" borderId="0" xfId="0" applyNumberFormat="1" applyFont="1" applyFill="1"/>
    <xf numFmtId="0" fontId="9" fillId="9" borderId="0" xfId="0" applyFont="1" applyFill="1"/>
    <xf numFmtId="172" fontId="13" fillId="6" borderId="0" xfId="0" applyNumberFormat="1" applyFont="1" applyFill="1" applyAlignment="1">
      <alignment horizontal="center" vertical="center" wrapText="1"/>
    </xf>
    <xf numFmtId="172" fontId="17" fillId="4" borderId="0" xfId="0" quotePrefix="1" applyNumberFormat="1" applyFont="1" applyFill="1" applyAlignment="1">
      <alignment horizontal="center" vertical="center"/>
    </xf>
    <xf numFmtId="168" fontId="13" fillId="6" borderId="5" xfId="0" applyNumberFormat="1" applyFont="1" applyFill="1" applyBorder="1" applyAlignment="1">
      <alignment horizontal="center" vertical="center"/>
    </xf>
    <xf numFmtId="168" fontId="13" fillId="6" borderId="5" xfId="0" applyNumberFormat="1" applyFont="1" applyFill="1" applyBorder="1" applyAlignment="1">
      <alignment horizontal="center" vertical="justify"/>
    </xf>
    <xf numFmtId="168" fontId="18" fillId="5" borderId="2" xfId="0" applyNumberFormat="1" applyFont="1" applyFill="1" applyBorder="1" applyAlignment="1">
      <alignment vertical="center"/>
    </xf>
    <xf numFmtId="168" fontId="13" fillId="6" borderId="2" xfId="0" applyNumberFormat="1" applyFont="1" applyFill="1" applyBorder="1" applyAlignment="1">
      <alignment vertical="center"/>
    </xf>
    <xf numFmtId="168" fontId="20" fillId="5" borderId="2" xfId="0" applyNumberFormat="1" applyFont="1" applyFill="1" applyBorder="1" applyAlignment="1">
      <alignment vertical="center"/>
    </xf>
    <xf numFmtId="0" fontId="1" fillId="0" borderId="0" xfId="15" applyFont="1"/>
    <xf numFmtId="172" fontId="17" fillId="4" borderId="4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/>
    </xf>
    <xf numFmtId="3" fontId="26" fillId="9" borderId="0" xfId="1" applyNumberFormat="1" applyFont="1" applyFill="1" applyBorder="1" applyAlignment="1">
      <alignment horizontal="left"/>
    </xf>
    <xf numFmtId="0" fontId="24" fillId="10" borderId="0" xfId="17" applyNumberFormat="1" applyFont="1" applyFill="1" applyAlignment="1">
      <alignment horizontal="center"/>
    </xf>
    <xf numFmtId="3" fontId="31" fillId="10" borderId="0" xfId="17" applyNumberFormat="1" applyFont="1" applyFill="1" applyAlignment="1">
      <alignment horizontal="center"/>
    </xf>
    <xf numFmtId="173" fontId="18" fillId="5" borderId="0" xfId="0" applyNumberFormat="1" applyFont="1" applyFill="1" applyAlignment="1">
      <alignment horizontal="center" vertical="center"/>
    </xf>
    <xf numFmtId="173" fontId="18" fillId="5" borderId="0" xfId="0" applyNumberFormat="1" applyFont="1" applyFill="1" applyAlignment="1">
      <alignment horizontal="center" vertical="top"/>
    </xf>
    <xf numFmtId="173" fontId="13" fillId="6" borderId="0" xfId="0" applyNumberFormat="1" applyFont="1" applyFill="1" applyAlignment="1">
      <alignment horizontal="center" vertical="center"/>
    </xf>
    <xf numFmtId="173" fontId="20" fillId="5" borderId="0" xfId="0" applyNumberFormat="1" applyFont="1" applyFill="1" applyAlignment="1">
      <alignment horizontal="center" vertical="center"/>
    </xf>
    <xf numFmtId="173" fontId="11" fillId="5" borderId="0" xfId="0" applyNumberFormat="1" applyFont="1" applyFill="1" applyAlignment="1">
      <alignment horizontal="center" vertical="center"/>
    </xf>
    <xf numFmtId="173" fontId="13" fillId="6" borderId="1" xfId="0" applyNumberFormat="1" applyFont="1" applyFill="1" applyBorder="1" applyAlignment="1">
      <alignment horizontal="center" vertical="center"/>
    </xf>
    <xf numFmtId="173" fontId="18" fillId="5" borderId="0" xfId="0" applyNumberFormat="1" applyFont="1" applyFill="1" applyAlignment="1">
      <alignment horizontal="center" vertical="justify"/>
    </xf>
    <xf numFmtId="173" fontId="13" fillId="6" borderId="0" xfId="0" applyNumberFormat="1" applyFont="1" applyFill="1" applyAlignment="1">
      <alignment horizontal="center" vertical="justify"/>
    </xf>
    <xf numFmtId="173" fontId="20" fillId="5" borderId="0" xfId="0" applyNumberFormat="1" applyFont="1" applyFill="1" applyAlignment="1">
      <alignment horizontal="center" vertical="justify"/>
    </xf>
    <xf numFmtId="3" fontId="18" fillId="0" borderId="0" xfId="1" applyNumberFormat="1" applyFont="1" applyFill="1" applyBorder="1" applyAlignment="1">
      <alignment horizontal="left" indent="2"/>
    </xf>
    <xf numFmtId="167" fontId="27" fillId="3" borderId="0" xfId="0" applyNumberFormat="1" applyFont="1" applyFill="1" applyAlignment="1">
      <alignment horizontal="center" vertical="center"/>
    </xf>
    <xf numFmtId="167" fontId="34" fillId="3" borderId="0" xfId="0" applyNumberFormat="1" applyFont="1" applyFill="1" applyAlignment="1">
      <alignment horizontal="center" vertical="center"/>
    </xf>
    <xf numFmtId="167" fontId="35" fillId="4" borderId="0" xfId="0" applyNumberFormat="1" applyFont="1" applyFill="1" applyAlignment="1">
      <alignment horizontal="center" vertical="center"/>
    </xf>
    <xf numFmtId="167" fontId="34" fillId="3" borderId="1" xfId="0" applyNumberFormat="1" applyFont="1" applyFill="1" applyBorder="1" applyAlignment="1">
      <alignment horizontal="center" vertical="center"/>
    </xf>
    <xf numFmtId="167" fontId="34" fillId="10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25" fillId="11" borderId="0" xfId="0" applyFont="1" applyFill="1" applyAlignment="1">
      <alignment vertical="center"/>
    </xf>
    <xf numFmtId="0" fontId="37" fillId="0" borderId="0" xfId="0" applyFont="1"/>
    <xf numFmtId="0" fontId="38" fillId="0" borderId="0" xfId="0" applyFont="1" applyAlignment="1">
      <alignment vertical="center"/>
    </xf>
    <xf numFmtId="0" fontId="36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horizontal="right" vertical="center"/>
    </xf>
    <xf numFmtId="3" fontId="25" fillId="11" borderId="0" xfId="0" applyNumberFormat="1" applyFont="1" applyFill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0" fontId="5" fillId="0" borderId="0" xfId="2"/>
    <xf numFmtId="0" fontId="24" fillId="4" borderId="0" xfId="0" applyFont="1" applyFill="1" applyAlignment="1">
      <alignment horizontal="center" vertical="center"/>
    </xf>
    <xf numFmtId="3" fontId="25" fillId="4" borderId="0" xfId="0" applyNumberFormat="1" applyFont="1" applyFill="1"/>
    <xf numFmtId="167" fontId="27" fillId="10" borderId="0" xfId="0" applyNumberFormat="1" applyFont="1" applyFill="1" applyAlignment="1">
      <alignment horizontal="center" vertical="center"/>
    </xf>
    <xf numFmtId="174" fontId="9" fillId="0" borderId="0" xfId="0" applyNumberFormat="1" applyFont="1"/>
  </cellXfs>
  <cellStyles count="21">
    <cellStyle name="=C:\WINNT\SYSTEM32\COMMAND.COM" xfId="12" xr:uid="{00000000-0005-0000-0000-000000000000}"/>
    <cellStyle name="=C:\WINNT\SYSTEM32\COMMAND.COM 2" xfId="1" xr:uid="{00000000-0005-0000-0000-000001000000}"/>
    <cellStyle name="Comma 39" xfId="16" xr:uid="{7676DFFD-97F2-47DE-A702-EBE8A31EC888}"/>
    <cellStyle name="Comma 40" xfId="19" xr:uid="{FF114B96-633D-44FA-975A-E42C70220115}"/>
    <cellStyle name="Euro" xfId="7" xr:uid="{00000000-0005-0000-0000-000002000000}"/>
    <cellStyle name="Millares 2" xfId="5" xr:uid="{00000000-0005-0000-0000-000003000000}"/>
    <cellStyle name="Normal" xfId="0" builtinId="0"/>
    <cellStyle name="Normal 112" xfId="20" xr:uid="{DE18843D-457B-462C-9B0B-1B8E007ADD0D}"/>
    <cellStyle name="Normal 114" xfId="15" xr:uid="{FAFD34A9-ECA5-4CA6-998F-1FAA2780ECCC}"/>
    <cellStyle name="Normal 115" xfId="17" xr:uid="{415DBB16-4BCC-40D1-8C4D-80B6CABF79CF}"/>
    <cellStyle name="Normal 2" xfId="8" xr:uid="{00000000-0005-0000-0000-000005000000}"/>
    <cellStyle name="Normal 3" xfId="10" xr:uid="{00000000-0005-0000-0000-000006000000}"/>
    <cellStyle name="Normal 4" xfId="13" xr:uid="{00000000-0005-0000-0000-000007000000}"/>
    <cellStyle name="Normal 5" xfId="2" xr:uid="{00000000-0005-0000-0000-000008000000}"/>
    <cellStyle name="Normal 5 18" xfId="18" xr:uid="{06C0A16F-D6C1-4588-A505-2FCD8D3B6529}"/>
    <cellStyle name="Normal 5 2" xfId="11" xr:uid="{00000000-0005-0000-0000-000009000000}"/>
    <cellStyle name="Normal 6" xfId="6" xr:uid="{00000000-0005-0000-0000-00000A000000}"/>
    <cellStyle name="Porcentaje" xfId="3" builtinId="5"/>
    <cellStyle name="Porcentaje 2" xfId="14" xr:uid="{00000000-0005-0000-0000-00000C000000}"/>
    <cellStyle name="Porcentual 2" xfId="9" xr:uid="{00000000-0005-0000-0000-00000D000000}"/>
    <cellStyle name="Porcentual 3" xfId="4" xr:uid="{00000000-0005-0000-0000-00000E000000}"/>
  </cellStyles>
  <dxfs count="0"/>
  <tableStyles count="1" defaultTableStyle="TableStyleMedium9" defaultPivotStyle="PivotStyleLight16">
    <tableStyle name="Invisible" pivot="0" table="0" count="0" xr9:uid="{FC6403BC-4977-458F-A020-D57F839A9F0C}"/>
  </tableStyles>
  <colors>
    <mruColors>
      <color rgb="FF008000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104775</xdr:rowOff>
    </xdr:from>
    <xdr:to>
      <xdr:col>0</xdr:col>
      <xdr:colOff>1390650</xdr:colOff>
      <xdr:row>4</xdr:row>
      <xdr:rowOff>57150</xdr:rowOff>
    </xdr:to>
    <xdr:pic>
      <xdr:nvPicPr>
        <xdr:cNvPr id="7395" name="Picture 10">
          <a:extLst>
            <a:ext uri="{FF2B5EF4-FFF2-40B4-BE49-F238E27FC236}">
              <a16:creationId xmlns:a16="http://schemas.microsoft.com/office/drawing/2014/main" id="{00000000-0008-0000-0000-0000E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047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1252" name="Picture 10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3300" name="Picture 10">
          <a:extLst>
            <a:ext uri="{FF2B5EF4-FFF2-40B4-BE49-F238E27FC236}">
              <a16:creationId xmlns:a16="http://schemas.microsoft.com/office/drawing/2014/main" id="{00000000-0008-0000-0200-0000E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11333" name="Picture 10">
          <a:extLst>
            <a:ext uri="{FF2B5EF4-FFF2-40B4-BE49-F238E27FC236}">
              <a16:creationId xmlns:a16="http://schemas.microsoft.com/office/drawing/2014/main" id="{00000000-0008-0000-0300-00004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6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104775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5CA4C071-2081-4AD2-A839-DBEE9E31E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6372" name="Picture 10">
          <a:extLst>
            <a:ext uri="{FF2B5EF4-FFF2-40B4-BE49-F238E27FC236}">
              <a16:creationId xmlns:a16="http://schemas.microsoft.com/office/drawing/2014/main" id="{00000000-0008-0000-0600-0000E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97"/>
  <sheetViews>
    <sheetView showGridLines="0" tabSelected="1" zoomScale="90" zoomScaleNormal="90" workbookViewId="0">
      <selection activeCell="A42" sqref="A42"/>
    </sheetView>
  </sheetViews>
  <sheetFormatPr baseColWidth="10" defaultColWidth="11.33203125" defaultRowHeight="14"/>
  <cols>
    <col min="1" max="1" width="65.5" style="3" customWidth="1"/>
    <col min="2" max="2" width="12.33203125" style="3" customWidth="1"/>
    <col min="3" max="3" width="11.33203125" style="3" customWidth="1"/>
    <col min="4" max="16384" width="11.33203125" style="3"/>
  </cols>
  <sheetData>
    <row r="5" spans="1:5" ht="19">
      <c r="A5" s="1" t="s">
        <v>14</v>
      </c>
      <c r="B5" s="1"/>
      <c r="C5" s="2"/>
      <c r="D5" s="2"/>
    </row>
    <row r="6" spans="1:5" ht="19">
      <c r="A6" s="4">
        <v>45382</v>
      </c>
      <c r="B6" s="1"/>
      <c r="C6" s="2"/>
      <c r="D6" s="2"/>
    </row>
    <row r="7" spans="1:5" ht="19">
      <c r="A7" s="1" t="s">
        <v>69</v>
      </c>
      <c r="B7" s="1"/>
      <c r="C7" s="2"/>
      <c r="D7" s="2"/>
    </row>
    <row r="8" spans="1:5">
      <c r="A8" s="5"/>
      <c r="B8" s="6"/>
      <c r="C8" s="6"/>
      <c r="D8" s="6"/>
    </row>
    <row r="9" spans="1:5">
      <c r="A9" s="5"/>
      <c r="B9" s="7"/>
      <c r="C9" s="7"/>
    </row>
    <row r="10" spans="1:5">
      <c r="A10" s="5"/>
      <c r="B10" s="7"/>
      <c r="C10" s="7"/>
      <c r="D10" s="8" t="s">
        <v>71</v>
      </c>
    </row>
    <row r="11" spans="1:5">
      <c r="A11" s="55" t="s">
        <v>84</v>
      </c>
      <c r="B11" s="56" t="s">
        <v>145</v>
      </c>
      <c r="C11" s="56" t="s">
        <v>143</v>
      </c>
      <c r="D11" s="56" t="s">
        <v>15</v>
      </c>
    </row>
    <row r="12" spans="1:5">
      <c r="A12" s="57"/>
      <c r="B12" s="58">
        <v>2024</v>
      </c>
      <c r="C12" s="58">
        <v>2023</v>
      </c>
      <c r="D12" s="59"/>
    </row>
    <row r="13" spans="1:5">
      <c r="A13" s="60"/>
      <c r="B13" s="61"/>
      <c r="C13" s="61"/>
      <c r="D13" s="61"/>
    </row>
    <row r="14" spans="1:5">
      <c r="A14" s="62" t="s">
        <v>46</v>
      </c>
      <c r="B14" s="63">
        <v>129494.24893095517</v>
      </c>
      <c r="C14" s="63">
        <v>126970.10729803561</v>
      </c>
      <c r="D14" s="64">
        <v>2524.1416329195636</v>
      </c>
      <c r="E14" s="85"/>
    </row>
    <row r="15" spans="1:5">
      <c r="A15" s="65" t="s">
        <v>47</v>
      </c>
      <c r="B15" s="66">
        <v>20338.513273594352</v>
      </c>
      <c r="C15" s="66">
        <v>20254.79927475407</v>
      </c>
      <c r="D15" s="67">
        <v>83.71399884028142</v>
      </c>
    </row>
    <row r="16" spans="1:5">
      <c r="A16" s="68" t="s">
        <v>100</v>
      </c>
      <c r="B16" s="69">
        <v>8468.0361000026242</v>
      </c>
      <c r="C16" s="69">
        <v>8375.4728101226228</v>
      </c>
      <c r="D16" s="72">
        <v>92.563289880001321</v>
      </c>
    </row>
    <row r="17" spans="1:5">
      <c r="A17" s="68" t="s">
        <v>101</v>
      </c>
      <c r="B17" s="69">
        <v>11870.477173591727</v>
      </c>
      <c r="C17" s="71">
        <v>11879.326464631449</v>
      </c>
      <c r="D17" s="72">
        <v>-8.8492910397217202</v>
      </c>
    </row>
    <row r="18" spans="1:5">
      <c r="A18" s="65" t="s">
        <v>48</v>
      </c>
      <c r="B18" s="66">
        <v>403.74167802044002</v>
      </c>
      <c r="C18" s="66">
        <v>430.727867473</v>
      </c>
      <c r="D18" s="67">
        <v>-26.986189452559984</v>
      </c>
    </row>
    <row r="19" spans="1:5">
      <c r="A19" s="65" t="s">
        <v>49</v>
      </c>
      <c r="B19" s="66">
        <v>89609.303661879589</v>
      </c>
      <c r="C19" s="66">
        <v>87821.136277559082</v>
      </c>
      <c r="D19" s="67">
        <v>1788.1673843205062</v>
      </c>
    </row>
    <row r="20" spans="1:5">
      <c r="A20" s="68" t="s">
        <v>102</v>
      </c>
      <c r="B20" s="69">
        <v>74952.048520978627</v>
      </c>
      <c r="C20" s="69">
        <v>73466.314408381033</v>
      </c>
      <c r="D20" s="72">
        <v>1485.7341125975945</v>
      </c>
    </row>
    <row r="21" spans="1:5">
      <c r="A21" s="68" t="s">
        <v>103</v>
      </c>
      <c r="B21" s="69">
        <v>14657.255140900956</v>
      </c>
      <c r="C21" s="69">
        <v>14354.821869178044</v>
      </c>
      <c r="D21" s="72">
        <v>302.43327172291174</v>
      </c>
    </row>
    <row r="22" spans="1:5">
      <c r="A22" s="65" t="s">
        <v>104</v>
      </c>
      <c r="B22" s="70">
        <v>2525.2351610650062</v>
      </c>
      <c r="C22" s="70">
        <v>2488.2148868454874</v>
      </c>
      <c r="D22" s="67">
        <v>37.020274219518797</v>
      </c>
    </row>
    <row r="23" spans="1:5">
      <c r="A23" s="65" t="s">
        <v>50</v>
      </c>
      <c r="B23" s="66">
        <v>10076.65662405902</v>
      </c>
      <c r="C23" s="66">
        <v>9739.8054726376977</v>
      </c>
      <c r="D23" s="67">
        <v>336.85115142132236</v>
      </c>
    </row>
    <row r="24" spans="1:5">
      <c r="A24" s="68" t="s">
        <v>105</v>
      </c>
      <c r="B24" s="69">
        <v>1435.5762747022748</v>
      </c>
      <c r="C24" s="69">
        <v>1306.1389032255568</v>
      </c>
      <c r="D24" s="72">
        <v>129.437371476718</v>
      </c>
    </row>
    <row r="25" spans="1:5">
      <c r="A25" s="68" t="s">
        <v>106</v>
      </c>
      <c r="B25" s="69">
        <v>31.0127750083041</v>
      </c>
      <c r="C25" s="69">
        <v>29.329175899945898</v>
      </c>
      <c r="D25" s="72">
        <v>1.6835991083582016</v>
      </c>
    </row>
    <row r="26" spans="1:5">
      <c r="A26" s="68" t="s">
        <v>107</v>
      </c>
      <c r="B26" s="69">
        <v>7525.0598964526243</v>
      </c>
      <c r="C26" s="69">
        <v>7207.6397925345573</v>
      </c>
      <c r="D26" s="72">
        <v>317.42010391806707</v>
      </c>
    </row>
    <row r="27" spans="1:5">
      <c r="A27" s="68" t="s">
        <v>94</v>
      </c>
      <c r="B27" s="69">
        <v>1085.0076778958169</v>
      </c>
      <c r="C27" s="69">
        <v>1196.697600977637</v>
      </c>
      <c r="D27" s="72">
        <v>-111.6899230818201</v>
      </c>
    </row>
    <row r="28" spans="1:5">
      <c r="A28" s="65" t="s">
        <v>88</v>
      </c>
      <c r="B28" s="70">
        <v>3853.7906481345299</v>
      </c>
      <c r="C28" s="70">
        <v>3343.3796836289366</v>
      </c>
      <c r="D28" s="67">
        <v>510.41096450559326</v>
      </c>
    </row>
    <row r="29" spans="1:5">
      <c r="A29" s="65" t="s">
        <v>56</v>
      </c>
      <c r="B29" s="70">
        <v>844.14649399146469</v>
      </c>
      <c r="C29" s="70">
        <v>883.15575899066266</v>
      </c>
      <c r="D29" s="67">
        <v>-39.009264999197967</v>
      </c>
    </row>
    <row r="30" spans="1:5">
      <c r="A30" s="65" t="s">
        <v>51</v>
      </c>
      <c r="B30" s="70">
        <v>1842.86139021078</v>
      </c>
      <c r="C30" s="70">
        <v>2008.888076146666</v>
      </c>
      <c r="D30" s="67">
        <v>-166.02668593588601</v>
      </c>
    </row>
    <row r="31" spans="1:5">
      <c r="A31"/>
      <c r="B31"/>
      <c r="C31"/>
      <c r="D31"/>
    </row>
    <row r="32" spans="1:5">
      <c r="A32" s="73" t="s">
        <v>52</v>
      </c>
      <c r="B32" s="63">
        <v>22441.648601174817</v>
      </c>
      <c r="C32" s="63">
        <v>23062.511123394313</v>
      </c>
      <c r="D32" s="64">
        <v>-620.8625222194969</v>
      </c>
      <c r="E32" s="85"/>
    </row>
    <row r="33" spans="1:5">
      <c r="A33" s="65" t="s">
        <v>129</v>
      </c>
      <c r="B33" s="70">
        <v>192.1228263069907</v>
      </c>
      <c r="C33" s="70">
        <v>4718.5283342387183</v>
      </c>
      <c r="D33" s="74">
        <v>-4526.4055079317277</v>
      </c>
    </row>
    <row r="34" spans="1:5">
      <c r="A34" s="65" t="s">
        <v>53</v>
      </c>
      <c r="B34" s="70">
        <v>291.921999682886</v>
      </c>
      <c r="C34" s="70">
        <v>278.43273095957397</v>
      </c>
      <c r="D34" s="74">
        <v>13.489268723312023</v>
      </c>
    </row>
    <row r="35" spans="1:5">
      <c r="A35" s="65" t="s">
        <v>54</v>
      </c>
      <c r="B35" s="70">
        <v>2854.8222730828998</v>
      </c>
      <c r="C35" s="70">
        <v>2550.0866514889262</v>
      </c>
      <c r="D35" s="74">
        <v>304.73562159397352</v>
      </c>
    </row>
    <row r="36" spans="1:5">
      <c r="A36" s="65" t="s">
        <v>89</v>
      </c>
      <c r="B36" s="75">
        <v>10605.453527801037</v>
      </c>
      <c r="C36" s="75">
        <v>10039.142148010505</v>
      </c>
      <c r="D36" s="74">
        <v>566.31137979053165</v>
      </c>
    </row>
    <row r="37" spans="1:5">
      <c r="A37" s="68" t="s">
        <v>108</v>
      </c>
      <c r="B37" s="69">
        <v>395.34935676924982</v>
      </c>
      <c r="C37" s="69">
        <v>351.0521021915913</v>
      </c>
      <c r="D37" s="76">
        <v>44.297254577658521</v>
      </c>
    </row>
    <row r="38" spans="1:5">
      <c r="A38" s="68" t="s">
        <v>109</v>
      </c>
      <c r="B38" s="69">
        <v>816.23551227950702</v>
      </c>
      <c r="C38" s="69">
        <v>781.85175702761978</v>
      </c>
      <c r="D38" s="76">
        <v>34.383755251887237</v>
      </c>
    </row>
    <row r="39" spans="1:5">
      <c r="A39" s="68" t="s">
        <v>110</v>
      </c>
      <c r="B39" s="69">
        <v>9393.8686587522807</v>
      </c>
      <c r="C39" s="69">
        <v>8906.2382887912954</v>
      </c>
      <c r="D39" s="76">
        <v>487.63036996098526</v>
      </c>
    </row>
    <row r="40" spans="1:5">
      <c r="A40" s="65" t="s">
        <v>55</v>
      </c>
      <c r="B40" s="75">
        <v>3103.9417443580933</v>
      </c>
      <c r="C40" s="75">
        <v>2457.0167062667324</v>
      </c>
      <c r="D40" s="74">
        <v>646.92503809136088</v>
      </c>
    </row>
    <row r="41" spans="1:5">
      <c r="A41" s="68" t="s">
        <v>111</v>
      </c>
      <c r="B41" s="69">
        <v>1597.9547013330475</v>
      </c>
      <c r="C41" s="69">
        <v>1679.0136424628199</v>
      </c>
      <c r="D41" s="76">
        <v>-81.058941129772393</v>
      </c>
    </row>
    <row r="42" spans="1:5">
      <c r="A42" s="68" t="s">
        <v>111</v>
      </c>
      <c r="B42" s="69">
        <v>1505.9870430250455</v>
      </c>
      <c r="C42" s="69">
        <v>778.0030638039126</v>
      </c>
      <c r="D42" s="76">
        <v>727.98397922113293</v>
      </c>
    </row>
    <row r="43" spans="1:5">
      <c r="A43" s="65" t="s">
        <v>67</v>
      </c>
      <c r="B43" s="70">
        <v>5393.3862299429111</v>
      </c>
      <c r="C43" s="70">
        <v>3019.3045524298582</v>
      </c>
      <c r="D43" s="74">
        <v>2374.0816775130529</v>
      </c>
    </row>
    <row r="44" spans="1:5">
      <c r="A44" s="77"/>
      <c r="B44" s="77"/>
      <c r="C44" s="77"/>
      <c r="D44" s="124"/>
    </row>
    <row r="45" spans="1:5">
      <c r="A45" s="65"/>
      <c r="B45" s="72"/>
      <c r="C45" s="72"/>
      <c r="D45" s="72" t="s">
        <v>137</v>
      </c>
      <c r="E45" s="85"/>
    </row>
    <row r="46" spans="1:5" s="87" customFormat="1">
      <c r="A46" s="125" t="s">
        <v>16</v>
      </c>
      <c r="B46" s="126">
        <v>151935.89753212998</v>
      </c>
      <c r="C46" s="126">
        <v>150032.61842142991</v>
      </c>
      <c r="D46" s="126">
        <v>1903.2791107000667</v>
      </c>
      <c r="E46" s="86"/>
    </row>
    <row r="47" spans="1:5">
      <c r="A47" s="78"/>
      <c r="B47" s="79"/>
      <c r="C47" s="79"/>
      <c r="D47" s="79"/>
    </row>
    <row r="48" spans="1:5">
      <c r="A48" s="55" t="s">
        <v>83</v>
      </c>
      <c r="B48" s="56" t="s">
        <v>145</v>
      </c>
      <c r="C48" s="56" t="s">
        <v>143</v>
      </c>
      <c r="D48" s="56" t="s">
        <v>15</v>
      </c>
    </row>
    <row r="49" spans="1:5">
      <c r="A49" s="60"/>
      <c r="B49" s="58">
        <v>2024</v>
      </c>
      <c r="C49" s="58">
        <v>2023</v>
      </c>
      <c r="D49" s="59"/>
    </row>
    <row r="50" spans="1:5" s="87" customFormat="1">
      <c r="A50" s="98"/>
      <c r="B50" s="99"/>
      <c r="C50" s="99"/>
      <c r="D50" s="100"/>
    </row>
    <row r="51" spans="1:5">
      <c r="A51" s="73" t="s">
        <v>57</v>
      </c>
      <c r="B51" s="80">
        <v>62367.70472459124</v>
      </c>
      <c r="C51" s="80">
        <v>60291.674615519827</v>
      </c>
      <c r="D51" s="81">
        <v>2076.0301090714129</v>
      </c>
      <c r="E51" s="85"/>
    </row>
    <row r="52" spans="1:5">
      <c r="A52" s="60" t="s">
        <v>58</v>
      </c>
      <c r="B52" s="66">
        <v>45078.125471881751</v>
      </c>
      <c r="C52" s="66">
        <v>43111.498497031374</v>
      </c>
      <c r="D52" s="67">
        <v>1966.6269748503764</v>
      </c>
    </row>
    <row r="53" spans="1:5">
      <c r="A53" s="68" t="s">
        <v>158</v>
      </c>
      <c r="B53" s="69">
        <v>4817.4742500000002</v>
      </c>
      <c r="C53" s="69">
        <v>4762.7084999999997</v>
      </c>
      <c r="D53" s="72">
        <v>54.76575000000048</v>
      </c>
    </row>
    <row r="54" spans="1:5">
      <c r="A54" s="68" t="s">
        <v>159</v>
      </c>
      <c r="B54" s="69">
        <v>236.53684128025176</v>
      </c>
      <c r="C54" s="69">
        <v>1.7242318092004023</v>
      </c>
      <c r="D54" s="72">
        <v>234.81260947105136</v>
      </c>
    </row>
    <row r="55" spans="1:5">
      <c r="A55" s="68" t="s">
        <v>160</v>
      </c>
      <c r="B55" s="69">
        <v>42343.728430128001</v>
      </c>
      <c r="C55" s="69">
        <v>37699.798439846505</v>
      </c>
      <c r="D55" s="72">
        <v>4643.9299902814964</v>
      </c>
    </row>
    <row r="56" spans="1:5">
      <c r="A56" s="68" t="s">
        <v>161</v>
      </c>
      <c r="B56" s="69">
        <v>-2367.0675306353996</v>
      </c>
      <c r="C56" s="69">
        <v>-1464.9006552476001</v>
      </c>
      <c r="D56" s="72">
        <v>-902.16687538779956</v>
      </c>
    </row>
    <row r="57" spans="1:5">
      <c r="A57" s="68" t="s">
        <v>162</v>
      </c>
      <c r="B57" s="69">
        <v>-2285.044814618338</v>
      </c>
      <c r="C57" s="69">
        <v>-2690.6140691343621</v>
      </c>
      <c r="D57" s="72">
        <v>405.5692545160241</v>
      </c>
    </row>
    <row r="58" spans="1:5">
      <c r="A58" s="68" t="s">
        <v>163</v>
      </c>
      <c r="B58" s="69">
        <v>2759.7403973272412</v>
      </c>
      <c r="C58" s="69">
        <v>4802.7820497576304</v>
      </c>
      <c r="D58" s="72">
        <v>-2043.0416524303891</v>
      </c>
    </row>
    <row r="59" spans="1:5" s="10" customFormat="1">
      <c r="A59" s="68" t="s">
        <v>138</v>
      </c>
      <c r="B59" s="69">
        <v>-427.24210160000001</v>
      </c>
      <c r="C59" s="69">
        <v>0</v>
      </c>
      <c r="D59" s="72">
        <v>-427.24210160000001</v>
      </c>
    </row>
    <row r="60" spans="1:5">
      <c r="A60" s="60" t="s">
        <v>98</v>
      </c>
      <c r="B60" s="66">
        <v>9039.5792527094873</v>
      </c>
      <c r="C60" s="66">
        <v>8930.1761184884526</v>
      </c>
      <c r="D60" s="67">
        <v>109.40313422103463</v>
      </c>
    </row>
    <row r="61" spans="1:5">
      <c r="A61" s="60" t="s">
        <v>164</v>
      </c>
      <c r="B61" s="66">
        <v>8250</v>
      </c>
      <c r="C61" s="66">
        <v>8250</v>
      </c>
      <c r="D61" s="67">
        <v>0</v>
      </c>
    </row>
    <row r="62" spans="1:5" s="10" customFormat="1">
      <c r="A62" s="60"/>
      <c r="B62" s="67"/>
      <c r="C62" s="67"/>
      <c r="D62" s="67"/>
    </row>
    <row r="63" spans="1:5">
      <c r="A63" s="73" t="s">
        <v>59</v>
      </c>
      <c r="B63" s="63">
        <v>60403.542910152879</v>
      </c>
      <c r="C63" s="63">
        <v>61670.047028983681</v>
      </c>
      <c r="D63" s="64">
        <v>-1266.5041188308023</v>
      </c>
      <c r="E63" s="85"/>
    </row>
    <row r="64" spans="1:5">
      <c r="A64" s="60" t="s">
        <v>112</v>
      </c>
      <c r="B64" s="70">
        <v>1133.8350719202174</v>
      </c>
      <c r="C64" s="70">
        <v>1135.9128107184954</v>
      </c>
      <c r="D64" s="67">
        <v>-2.0777387982780056</v>
      </c>
    </row>
    <row r="65" spans="1:5">
      <c r="A65" s="60" t="s">
        <v>90</v>
      </c>
      <c r="B65" s="70">
        <v>6095.8768278205844</v>
      </c>
      <c r="C65" s="70">
        <v>6021.3868679356174</v>
      </c>
      <c r="D65" s="67">
        <v>74.489959884966993</v>
      </c>
    </row>
    <row r="66" spans="1:5" s="10" customFormat="1">
      <c r="A66" s="60" t="s">
        <v>113</v>
      </c>
      <c r="B66" s="66">
        <v>4626.9377875263399</v>
      </c>
      <c r="C66" s="66">
        <v>4536.4483742046677</v>
      </c>
      <c r="D66" s="67">
        <v>90.489413321672146</v>
      </c>
    </row>
    <row r="67" spans="1:5">
      <c r="A67" s="68" t="s">
        <v>114</v>
      </c>
      <c r="B67" s="69">
        <v>1440.3870650197682</v>
      </c>
      <c r="C67" s="69">
        <v>1455.8142025365175</v>
      </c>
      <c r="D67" s="72">
        <v>-15.427137516749326</v>
      </c>
    </row>
    <row r="68" spans="1:5">
      <c r="A68" s="68" t="s">
        <v>115</v>
      </c>
      <c r="B68" s="69">
        <v>3186.5507225065721</v>
      </c>
      <c r="C68" s="69">
        <v>3080.6341716681504</v>
      </c>
      <c r="D68" s="72">
        <v>105.9165508384217</v>
      </c>
    </row>
    <row r="69" spans="1:5" s="10" customFormat="1">
      <c r="A69" s="60" t="s">
        <v>91</v>
      </c>
      <c r="B69" s="66">
        <v>40451.836594778033</v>
      </c>
      <c r="C69" s="66">
        <v>41775.10271515137</v>
      </c>
      <c r="D69" s="67">
        <v>-1323.2661203733369</v>
      </c>
    </row>
    <row r="70" spans="1:5" s="10" customFormat="1">
      <c r="A70" s="68" t="s">
        <v>92</v>
      </c>
      <c r="B70" s="69">
        <v>34769.826378597551</v>
      </c>
      <c r="C70" s="69">
        <v>36318.795958769122</v>
      </c>
      <c r="D70" s="72">
        <v>-1548.9695801715716</v>
      </c>
    </row>
    <row r="71" spans="1:5" s="10" customFormat="1">
      <c r="A71" s="68" t="s">
        <v>93</v>
      </c>
      <c r="B71" s="69">
        <v>583.23922466514102</v>
      </c>
      <c r="C71" s="69">
        <v>560.98997436094407</v>
      </c>
      <c r="D71" s="72">
        <v>22.249250304196948</v>
      </c>
      <c r="E71" s="9"/>
    </row>
    <row r="72" spans="1:5" s="10" customFormat="1">
      <c r="A72" s="68" t="s">
        <v>94</v>
      </c>
      <c r="B72" s="69">
        <v>1304.0014920064214</v>
      </c>
      <c r="C72" s="69">
        <v>1284.907433343257</v>
      </c>
      <c r="D72" s="72">
        <v>19.094058663164333</v>
      </c>
    </row>
    <row r="73" spans="1:5" s="10" customFormat="1">
      <c r="A73" s="68" t="s">
        <v>95</v>
      </c>
      <c r="B73" s="69">
        <v>2439.4721067396222</v>
      </c>
      <c r="C73" s="69">
        <v>2408.4751821858777</v>
      </c>
      <c r="D73" s="72">
        <v>30.99692455374452</v>
      </c>
    </row>
    <row r="74" spans="1:5" s="10" customFormat="1">
      <c r="A74" s="68" t="s">
        <v>96</v>
      </c>
      <c r="B74" s="69">
        <v>1355.2973927692972</v>
      </c>
      <c r="C74" s="69">
        <v>1201.9341664921672</v>
      </c>
      <c r="D74" s="72">
        <v>153.36322627713002</v>
      </c>
    </row>
    <row r="75" spans="1:5" s="10" customFormat="1">
      <c r="A75" s="60" t="s">
        <v>85</v>
      </c>
      <c r="B75" s="70">
        <v>440.46100119984203</v>
      </c>
      <c r="C75" s="70">
        <v>435.06416008213472</v>
      </c>
      <c r="D75" s="67">
        <v>5.3968411177073108</v>
      </c>
    </row>
    <row r="76" spans="1:5" s="10" customFormat="1">
      <c r="A76" s="60" t="s">
        <v>62</v>
      </c>
      <c r="B76" s="70">
        <v>390.24010221733408</v>
      </c>
      <c r="C76" s="70">
        <v>387.34235102727968</v>
      </c>
      <c r="D76" s="67">
        <v>2.8977511900544073</v>
      </c>
    </row>
    <row r="77" spans="1:5">
      <c r="A77" s="60" t="s">
        <v>60</v>
      </c>
      <c r="B77" s="70">
        <v>7264.3555246905253</v>
      </c>
      <c r="C77" s="70">
        <v>7378.7897498641223</v>
      </c>
      <c r="D77" s="67">
        <v>-114.43422517359704</v>
      </c>
    </row>
    <row r="78" spans="1:5">
      <c r="A78" s="77"/>
      <c r="B78" s="124"/>
      <c r="C78" s="124"/>
      <c r="D78" s="124"/>
    </row>
    <row r="79" spans="1:5">
      <c r="A79" s="60"/>
      <c r="B79" s="67"/>
      <c r="C79" s="67"/>
      <c r="D79" s="67"/>
    </row>
    <row r="80" spans="1:5">
      <c r="A80" s="82" t="s">
        <v>61</v>
      </c>
      <c r="B80" s="83">
        <v>29164.649895728166</v>
      </c>
      <c r="C80" s="83">
        <v>28070.896772407803</v>
      </c>
      <c r="D80" s="84">
        <v>1093.7531233203626</v>
      </c>
      <c r="E80" s="85"/>
    </row>
    <row r="81" spans="1:4">
      <c r="A81" s="60" t="s">
        <v>139</v>
      </c>
      <c r="B81" s="66">
        <v>141.9836601833602</v>
      </c>
      <c r="C81" s="66">
        <v>1096.5097428633424</v>
      </c>
      <c r="D81" s="67">
        <v>-954.52608267998221</v>
      </c>
    </row>
    <row r="82" spans="1:4">
      <c r="A82" s="60" t="s">
        <v>116</v>
      </c>
      <c r="B82" s="66">
        <v>1091.1766761528875</v>
      </c>
      <c r="C82" s="66">
        <v>919.6526083794962</v>
      </c>
      <c r="D82" s="67">
        <v>171.52406777339127</v>
      </c>
    </row>
    <row r="83" spans="1:4" s="10" customFormat="1" ht="14.25" customHeight="1">
      <c r="A83" s="68" t="s">
        <v>117</v>
      </c>
      <c r="B83" s="69">
        <v>36.509400343427195</v>
      </c>
      <c r="C83" s="69">
        <v>39.605043198602409</v>
      </c>
      <c r="D83" s="72">
        <v>-3.095642855175214</v>
      </c>
    </row>
    <row r="84" spans="1:4">
      <c r="A84" s="68" t="s">
        <v>115</v>
      </c>
      <c r="B84" s="69">
        <v>1054.6672758094603</v>
      </c>
      <c r="C84" s="69">
        <v>880.0475651808938</v>
      </c>
      <c r="D84" s="72">
        <v>174.61971062856651</v>
      </c>
    </row>
    <row r="85" spans="1:4">
      <c r="A85" s="60" t="s">
        <v>97</v>
      </c>
      <c r="B85" s="66">
        <v>24254.261117040442</v>
      </c>
      <c r="C85" s="66">
        <v>23119.491635189661</v>
      </c>
      <c r="D85" s="67">
        <v>1134.7694818507825</v>
      </c>
    </row>
    <row r="86" spans="1:4">
      <c r="A86" s="68" t="s">
        <v>92</v>
      </c>
      <c r="B86" s="69">
        <v>13160.537406561731</v>
      </c>
      <c r="C86" s="69">
        <v>11959.294677932732</v>
      </c>
      <c r="D86" s="72">
        <v>1201.2427286289985</v>
      </c>
    </row>
    <row r="87" spans="1:4">
      <c r="A87" s="68" t="s">
        <v>93</v>
      </c>
      <c r="B87" s="69">
        <v>84.202607931828609</v>
      </c>
      <c r="C87" s="69">
        <v>109.9068697695435</v>
      </c>
      <c r="D87" s="72">
        <v>-25.704261837714895</v>
      </c>
    </row>
    <row r="88" spans="1:4">
      <c r="A88" s="68" t="s">
        <v>94</v>
      </c>
      <c r="B88" s="69">
        <v>1484.0364695324768</v>
      </c>
      <c r="C88" s="69">
        <v>1351.6745439850754</v>
      </c>
      <c r="D88" s="72">
        <v>132.36192554740137</v>
      </c>
    </row>
    <row r="89" spans="1:4">
      <c r="A89" s="68" t="s">
        <v>95</v>
      </c>
      <c r="B89" s="69">
        <v>180.16656197201161</v>
      </c>
      <c r="C89" s="69">
        <v>184.0585318975422</v>
      </c>
      <c r="D89" s="72">
        <v>-3.8919699255305886</v>
      </c>
    </row>
    <row r="90" spans="1:4">
      <c r="A90" s="68" t="s">
        <v>118</v>
      </c>
      <c r="B90" s="69">
        <v>5217.3708234273035</v>
      </c>
      <c r="C90" s="69">
        <v>5111.9267244446655</v>
      </c>
      <c r="D90" s="72">
        <v>105.44409898263802</v>
      </c>
    </row>
    <row r="91" spans="1:4">
      <c r="A91" s="68" t="s">
        <v>119</v>
      </c>
      <c r="B91" s="69">
        <v>4127.9472476150913</v>
      </c>
      <c r="C91" s="69">
        <v>4402.630287160101</v>
      </c>
      <c r="D91" s="72">
        <v>-274.68303954500971</v>
      </c>
    </row>
    <row r="92" spans="1:4">
      <c r="A92" s="60" t="s">
        <v>63</v>
      </c>
      <c r="B92" s="66">
        <v>3677.2284423514739</v>
      </c>
      <c r="C92" s="66">
        <v>2935.2427859753043</v>
      </c>
      <c r="D92" s="67">
        <v>741.98565637616957</v>
      </c>
    </row>
    <row r="93" spans="1:4">
      <c r="A93" s="68" t="s">
        <v>120</v>
      </c>
      <c r="B93" s="69">
        <v>1334.3374876447685</v>
      </c>
      <c r="C93" s="69">
        <v>332.17780443430854</v>
      </c>
      <c r="D93" s="72">
        <v>1002.15968321046</v>
      </c>
    </row>
    <row r="94" spans="1:4">
      <c r="A94" s="68" t="s">
        <v>121</v>
      </c>
      <c r="B94" s="69">
        <v>1308.6785810822969</v>
      </c>
      <c r="C94" s="69">
        <v>1303.4837931141385</v>
      </c>
      <c r="D94" s="72">
        <v>5.19478796815838</v>
      </c>
    </row>
    <row r="95" spans="1:4">
      <c r="A95" s="68" t="s">
        <v>122</v>
      </c>
      <c r="B95" s="69">
        <v>1034.2123736244087</v>
      </c>
      <c r="C95" s="69">
        <v>1299.5811884268574</v>
      </c>
      <c r="D95" s="72">
        <v>-265.3688148024487</v>
      </c>
    </row>
    <row r="96" spans="1:4">
      <c r="A96" s="68"/>
      <c r="B96" s="67"/>
      <c r="C96" s="67"/>
      <c r="D96" s="67"/>
    </row>
    <row r="97" spans="1:5">
      <c r="A97" s="125" t="s">
        <v>68</v>
      </c>
      <c r="B97" s="126">
        <v>151935.89753047228</v>
      </c>
      <c r="C97" s="126">
        <v>150032.61841691131</v>
      </c>
      <c r="D97" s="126">
        <v>1903.2791135609732</v>
      </c>
      <c r="E97" s="85"/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&amp;C&amp;1#&amp;"Calibri"&amp;12&amp;K008000Internal Use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2"/>
  <sheetViews>
    <sheetView showGridLines="0" zoomScale="90" zoomScaleNormal="90" workbookViewId="0">
      <selection activeCell="C28" sqref="C28"/>
    </sheetView>
  </sheetViews>
  <sheetFormatPr baseColWidth="10" defaultColWidth="11.33203125" defaultRowHeight="14"/>
  <cols>
    <col min="1" max="1" width="55.83203125" style="3" bestFit="1" customWidth="1"/>
    <col min="2" max="2" width="13.33203125" style="3" customWidth="1"/>
    <col min="3" max="4" width="13.6640625" style="3" customWidth="1"/>
    <col min="5" max="16384" width="11.33203125" style="3"/>
  </cols>
  <sheetData>
    <row r="2" spans="1:4" ht="12.75" customHeight="1"/>
    <row r="3" spans="1:4" ht="12.75" customHeight="1"/>
    <row r="4" spans="1:4" ht="12.75" customHeight="1"/>
    <row r="5" spans="1:4" ht="19">
      <c r="A5" s="1" t="s">
        <v>38</v>
      </c>
      <c r="B5" s="1"/>
      <c r="C5" s="1"/>
      <c r="D5" s="2"/>
    </row>
    <row r="6" spans="1:4" ht="19">
      <c r="A6" s="4">
        <f>+Balance!A6</f>
        <v>45382</v>
      </c>
      <c r="B6" s="1"/>
      <c r="C6" s="1"/>
      <c r="D6" s="2"/>
    </row>
    <row r="7" spans="1:4" ht="19">
      <c r="A7" s="11" t="s">
        <v>70</v>
      </c>
      <c r="B7" s="1"/>
      <c r="C7" s="1"/>
      <c r="D7" s="2"/>
    </row>
    <row r="8" spans="1:4">
      <c r="A8" s="12"/>
      <c r="B8" s="12"/>
      <c r="C8" s="13"/>
      <c r="D8" s="12"/>
    </row>
    <row r="9" spans="1:4">
      <c r="A9" s="12"/>
      <c r="B9" s="12"/>
      <c r="C9" s="14"/>
      <c r="D9" s="15" t="s">
        <v>71</v>
      </c>
    </row>
    <row r="10" spans="1:4" ht="32" customHeight="1">
      <c r="A10" s="12"/>
      <c r="B10" s="88" t="s">
        <v>152</v>
      </c>
      <c r="C10" s="88" t="s">
        <v>146</v>
      </c>
      <c r="D10" s="16" t="s">
        <v>0</v>
      </c>
    </row>
    <row r="11" spans="1:4">
      <c r="A11" s="49" t="s">
        <v>1</v>
      </c>
      <c r="B11" s="112">
        <v>12678.463610822555</v>
      </c>
      <c r="C11" s="112">
        <v>15460.60849140481</v>
      </c>
      <c r="D11" s="112">
        <f>+((B11-C11)/C11)*100</f>
        <v>-17.995054218784233</v>
      </c>
    </row>
    <row r="12" spans="1:4">
      <c r="A12" s="50" t="s">
        <v>2</v>
      </c>
      <c r="B12" s="111">
        <v>-5846.7370826301631</v>
      </c>
      <c r="C12" s="111">
        <v>-8752.1066777373981</v>
      </c>
      <c r="D12" s="111">
        <f t="shared" ref="D12:D30" si="0">+((B12-C12)/C12)*100</f>
        <v>-33.19623151415167</v>
      </c>
    </row>
    <row r="13" spans="1:4">
      <c r="A13" s="51" t="s">
        <v>3</v>
      </c>
      <c r="B13" s="113">
        <v>6831.7265281923919</v>
      </c>
      <c r="C13" s="113">
        <v>6708.5018136674107</v>
      </c>
      <c r="D13" s="113">
        <f t="shared" si="0"/>
        <v>1.8368440219235269</v>
      </c>
    </row>
    <row r="14" spans="1:4">
      <c r="A14" s="49" t="s">
        <v>4</v>
      </c>
      <c r="B14" s="112">
        <v>78.457777068594936</v>
      </c>
      <c r="C14" s="112">
        <v>-1464.7935670969885</v>
      </c>
      <c r="D14" s="112">
        <f>+((B14-C14)/C14)*100</f>
        <v>-105.35623440947293</v>
      </c>
    </row>
    <row r="15" spans="1:4">
      <c r="A15" s="52" t="s">
        <v>5</v>
      </c>
      <c r="B15" s="111">
        <v>-975.49578584691722</v>
      </c>
      <c r="C15" s="111">
        <v>-898.7632968789801</v>
      </c>
      <c r="D15" s="111">
        <f t="shared" si="0"/>
        <v>8.5375636982947771</v>
      </c>
    </row>
    <row r="16" spans="1:4">
      <c r="A16" s="52" t="s">
        <v>6</v>
      </c>
      <c r="B16" s="111">
        <v>199.03984184010838</v>
      </c>
      <c r="C16" s="111">
        <v>184.38648176948683</v>
      </c>
      <c r="D16" s="111">
        <f t="shared" si="0"/>
        <v>7.9470902259204852</v>
      </c>
    </row>
    <row r="17" spans="1:4">
      <c r="A17" s="52" t="s">
        <v>7</v>
      </c>
      <c r="B17" s="111">
        <v>-1087.3694243092882</v>
      </c>
      <c r="C17" s="111">
        <v>-954.19359627126823</v>
      </c>
      <c r="D17" s="111">
        <f t="shared" si="0"/>
        <v>13.956898113594063</v>
      </c>
    </row>
    <row r="18" spans="1:4">
      <c r="A18" s="52" t="s">
        <v>99</v>
      </c>
      <c r="B18" s="111">
        <v>1942.2831453846918</v>
      </c>
      <c r="C18" s="111">
        <v>203.77684428377302</v>
      </c>
      <c r="D18" s="111">
        <f t="shared" si="0"/>
        <v>853.14222389268684</v>
      </c>
    </row>
    <row r="19" spans="1:4">
      <c r="A19" s="53" t="s">
        <v>8</v>
      </c>
      <c r="B19" s="114">
        <v>-1053.1894358844588</v>
      </c>
      <c r="C19" s="114">
        <v>-1179.2050683472148</v>
      </c>
      <c r="D19" s="114">
        <f t="shared" si="0"/>
        <v>-10.686490063970021</v>
      </c>
    </row>
    <row r="20" spans="1:4">
      <c r="A20" s="51" t="s">
        <v>9</v>
      </c>
      <c r="B20" s="113">
        <v>5856.9948693765273</v>
      </c>
      <c r="C20" s="113">
        <v>4064.5031782232077</v>
      </c>
      <c r="D20" s="113">
        <f>+((B20-C20)/C20)*100</f>
        <v>44.10112657205265</v>
      </c>
    </row>
    <row r="21" spans="1:4">
      <c r="A21" s="50" t="s">
        <v>10</v>
      </c>
      <c r="B21" s="111">
        <v>-1356.4036481647515</v>
      </c>
      <c r="C21" s="111">
        <v>-1326.4781026828866</v>
      </c>
      <c r="D21" s="111">
        <f t="shared" si="0"/>
        <v>2.2560150387208484</v>
      </c>
    </row>
    <row r="22" spans="1:4">
      <c r="A22" s="51" t="s">
        <v>75</v>
      </c>
      <c r="B22" s="113">
        <v>4500.5912212117764</v>
      </c>
      <c r="C22" s="113">
        <v>2738.0250755403208</v>
      </c>
      <c r="D22" s="113">
        <f t="shared" si="0"/>
        <v>64.373630519933471</v>
      </c>
    </row>
    <row r="23" spans="1:4">
      <c r="A23" s="50" t="s">
        <v>65</v>
      </c>
      <c r="B23" s="127">
        <v>-1040.7256154084564</v>
      </c>
      <c r="C23" s="127">
        <v>-1036.2293898365936</v>
      </c>
      <c r="D23" s="127">
        <f t="shared" si="0"/>
        <v>0.43390253316129895</v>
      </c>
    </row>
    <row r="24" spans="1:4">
      <c r="A24" s="50" t="s">
        <v>66</v>
      </c>
      <c r="B24" s="127">
        <v>516.30100901377659</v>
      </c>
      <c r="C24" s="127">
        <v>526.08981966519923</v>
      </c>
      <c r="D24" s="127">
        <f t="shared" si="0"/>
        <v>-1.8606728899738423</v>
      </c>
    </row>
    <row r="25" spans="1:4">
      <c r="A25" s="49" t="s">
        <v>11</v>
      </c>
      <c r="B25" s="115">
        <f>+B23+B24</f>
        <v>-524.42460639467981</v>
      </c>
      <c r="C25" s="115">
        <f>+C23+C24</f>
        <v>-510.13957017139433</v>
      </c>
      <c r="D25" s="112">
        <f t="shared" si="0"/>
        <v>2.8002211666281971</v>
      </c>
    </row>
    <row r="26" spans="1:4">
      <c r="A26" s="54" t="s">
        <v>132</v>
      </c>
      <c r="B26" s="112">
        <v>5.1651973456904008</v>
      </c>
      <c r="C26" s="112">
        <v>3.440685830279</v>
      </c>
      <c r="D26" s="112">
        <f>+((B26-C26)/C26)*100</f>
        <v>50.121156085662221</v>
      </c>
    </row>
    <row r="27" spans="1:4">
      <c r="A27" s="51" t="s">
        <v>76</v>
      </c>
      <c r="B27" s="113">
        <f>+B22+B25+B26</f>
        <v>3981.3318121627872</v>
      </c>
      <c r="C27" s="113">
        <f>+C22+C25+C26</f>
        <v>2231.3261911992058</v>
      </c>
      <c r="D27" s="113">
        <f>+((B27-C27)/C27)*100</f>
        <v>78.428946330928724</v>
      </c>
    </row>
    <row r="28" spans="1:4">
      <c r="A28" s="50" t="s">
        <v>12</v>
      </c>
      <c r="B28" s="111">
        <v>-1069.0559884073032</v>
      </c>
      <c r="C28" s="111">
        <v>-591.92568516758956</v>
      </c>
      <c r="D28" s="112">
        <f>+((B28-C28)/C28)*100</f>
        <v>80.606453680857854</v>
      </c>
    </row>
    <row r="29" spans="1:4">
      <c r="A29" s="50" t="s">
        <v>82</v>
      </c>
      <c r="B29" s="111">
        <v>-152.53542701636869</v>
      </c>
      <c r="C29" s="111">
        <v>-153.99399983722759</v>
      </c>
      <c r="D29" s="112">
        <f>+((B29-C29)/C29)*100</f>
        <v>-0.94716211177099319</v>
      </c>
    </row>
    <row r="30" spans="1:4">
      <c r="A30" s="51" t="s">
        <v>13</v>
      </c>
      <c r="B30" s="113">
        <f>+B27+B28+B29</f>
        <v>2759.7403967391151</v>
      </c>
      <c r="C30" s="113">
        <f>+C27+C28+C29</f>
        <v>1485.4065061943886</v>
      </c>
      <c r="D30" s="113">
        <f t="shared" si="0"/>
        <v>85.790245648618424</v>
      </c>
    </row>
    <row r="31" spans="1:4" ht="12" customHeight="1"/>
    <row r="32" spans="1:4">
      <c r="A32" s="46"/>
    </row>
  </sheetData>
  <pageMargins left="0.7" right="0.7" top="0.75" bottom="0.75" header="0.3" footer="0.3"/>
  <pageSetup paperSize="9" scale="99" orientation="portrait" r:id="rId1"/>
  <headerFooter>
    <oddFooter>&amp;C&amp;1#&amp;"Calibri"&amp;12&amp;K008000Internal Use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51"/>
  <sheetViews>
    <sheetView showGridLines="0" topLeftCell="A16" zoomScale="90" zoomScaleNormal="90" workbookViewId="0">
      <selection activeCell="D42" sqref="D42"/>
    </sheetView>
  </sheetViews>
  <sheetFormatPr baseColWidth="10" defaultColWidth="11.33203125" defaultRowHeight="14"/>
  <cols>
    <col min="1" max="1" width="36.1640625" style="3" bestFit="1" customWidth="1"/>
    <col min="2" max="2" width="12.33203125" style="3" bestFit="1" customWidth="1"/>
    <col min="3" max="3" width="20" style="3" customWidth="1"/>
    <col min="4" max="4" width="11.33203125" style="3" bestFit="1" customWidth="1"/>
    <col min="5" max="5" width="15.6640625" style="3" bestFit="1" customWidth="1"/>
    <col min="6" max="16384" width="11.33203125" style="3"/>
  </cols>
  <sheetData>
    <row r="2" spans="1:5" ht="12.75" customHeight="1"/>
    <row r="3" spans="1:5" ht="12.75" customHeight="1"/>
    <row r="4" spans="1:5" ht="18.75" customHeight="1">
      <c r="D4" s="17"/>
      <c r="E4" s="2"/>
    </row>
    <row r="5" spans="1:5" ht="18.75" customHeight="1">
      <c r="C5" s="47" t="s">
        <v>81</v>
      </c>
      <c r="D5" s="17"/>
      <c r="E5" s="2"/>
    </row>
    <row r="6" spans="1:5" ht="19">
      <c r="A6" s="21" t="s">
        <v>44</v>
      </c>
      <c r="C6" s="19">
        <f>+Balance!A6</f>
        <v>45382</v>
      </c>
      <c r="D6" s="18"/>
      <c r="E6" s="2"/>
    </row>
    <row r="7" spans="1:5" ht="19">
      <c r="B7" s="17"/>
      <c r="C7" s="18" t="s">
        <v>36</v>
      </c>
      <c r="D7" s="17"/>
      <c r="E7" s="2"/>
    </row>
    <row r="8" spans="1:5" ht="19">
      <c r="A8" s="31"/>
      <c r="B8" s="32"/>
      <c r="C8" s="32"/>
      <c r="D8" s="32"/>
      <c r="E8" s="2"/>
    </row>
    <row r="9" spans="1:5">
      <c r="A9" s="33"/>
      <c r="B9" s="34"/>
      <c r="C9" s="34"/>
      <c r="D9" s="34"/>
      <c r="E9" s="15" t="s">
        <v>71</v>
      </c>
    </row>
    <row r="10" spans="1:5" ht="34.25" customHeight="1">
      <c r="A10" s="35" t="s">
        <v>153</v>
      </c>
      <c r="B10" s="36" t="s">
        <v>73</v>
      </c>
      <c r="C10" s="37" t="s">
        <v>150</v>
      </c>
      <c r="D10" s="37" t="s">
        <v>40</v>
      </c>
      <c r="E10" s="37" t="s">
        <v>151</v>
      </c>
    </row>
    <row r="11" spans="1:5">
      <c r="A11" s="38" t="s">
        <v>77</v>
      </c>
      <c r="B11" s="105">
        <v>5290.4256356746137</v>
      </c>
      <c r="C11" s="105">
        <v>7568.9313408378903</v>
      </c>
      <c r="D11" s="101">
        <v>9.1895931966533997</v>
      </c>
      <c r="E11" s="101">
        <v>-190.08295888660103</v>
      </c>
    </row>
    <row r="12" spans="1:5">
      <c r="A12" s="38" t="s">
        <v>17</v>
      </c>
      <c r="B12" s="105">
        <v>-2291.6035530275876</v>
      </c>
      <c r="C12" s="105">
        <v>-3725.2939495640876</v>
      </c>
      <c r="D12" s="101">
        <v>-6.4377979183500003</v>
      </c>
      <c r="E12" s="101">
        <v>176.59821787986067</v>
      </c>
    </row>
    <row r="13" spans="1:5">
      <c r="A13" s="39" t="s">
        <v>3</v>
      </c>
      <c r="B13" s="103">
        <v>2998.822082647026</v>
      </c>
      <c r="C13" s="103">
        <v>3843.6373912738031</v>
      </c>
      <c r="D13" s="103">
        <v>2.751795278303399</v>
      </c>
      <c r="E13" s="103">
        <v>-13.484741006743162</v>
      </c>
    </row>
    <row r="14" spans="1:5">
      <c r="A14" s="38" t="s">
        <v>18</v>
      </c>
      <c r="B14" s="101">
        <v>-946.46503030556573</v>
      </c>
      <c r="C14" s="101">
        <v>998.47642785470396</v>
      </c>
      <c r="D14" s="101">
        <v>5.6864200034112997</v>
      </c>
      <c r="E14" s="101">
        <v>20.759959516046511</v>
      </c>
    </row>
    <row r="15" spans="1:5">
      <c r="A15" s="40" t="s">
        <v>5</v>
      </c>
      <c r="B15" s="101">
        <v>-559.52487766086983</v>
      </c>
      <c r="C15" s="101">
        <v>-279.47453116407286</v>
      </c>
      <c r="D15" s="104">
        <v>-2.9534724205295002</v>
      </c>
      <c r="E15" s="104">
        <v>-133.54290460144472</v>
      </c>
    </row>
    <row r="16" spans="1:5">
      <c r="A16" s="40" t="s">
        <v>6</v>
      </c>
      <c r="B16" s="101">
        <v>152.76628072885791</v>
      </c>
      <c r="C16" s="101">
        <v>43.360714164412592</v>
      </c>
      <c r="D16" s="101">
        <v>0</v>
      </c>
      <c r="E16" s="104">
        <v>2.9128469468379001</v>
      </c>
    </row>
    <row r="17" spans="1:5">
      <c r="A17" s="40" t="s">
        <v>19</v>
      </c>
      <c r="B17" s="101">
        <v>-687.11611779512566</v>
      </c>
      <c r="C17" s="101">
        <v>-570.75677162766203</v>
      </c>
      <c r="D17" s="104">
        <v>-1.3828618649492004</v>
      </c>
      <c r="E17" s="104">
        <v>171.88632697844952</v>
      </c>
    </row>
    <row r="18" spans="1:5">
      <c r="A18" s="28" t="s">
        <v>99</v>
      </c>
      <c r="B18" s="101">
        <v>147.409684421572</v>
      </c>
      <c r="C18" s="101">
        <v>1805.3470164820262</v>
      </c>
      <c r="D18" s="104">
        <v>10.022754288890001</v>
      </c>
      <c r="E18" s="104">
        <v>-20.496309807795857</v>
      </c>
    </row>
    <row r="19" spans="1:5">
      <c r="A19" s="38" t="s">
        <v>8</v>
      </c>
      <c r="B19" s="101">
        <v>-360.6909313030165</v>
      </c>
      <c r="C19" s="101">
        <v>-686.9774873285495</v>
      </c>
      <c r="D19" s="101">
        <v>-0.51975371676999993</v>
      </c>
      <c r="E19" s="104">
        <v>-5.0012635361225399</v>
      </c>
    </row>
    <row r="20" spans="1:5">
      <c r="A20" s="39" t="s">
        <v>9</v>
      </c>
      <c r="B20" s="103">
        <v>1691.6661210384439</v>
      </c>
      <c r="C20" s="103">
        <v>4155.1363317999576</v>
      </c>
      <c r="D20" s="103">
        <v>7.9184615649446988</v>
      </c>
      <c r="E20" s="103">
        <v>2.2739549731808073</v>
      </c>
    </row>
    <row r="21" spans="1:5">
      <c r="A21" s="38" t="s">
        <v>20</v>
      </c>
      <c r="B21" s="101">
        <v>-627.14329858890983</v>
      </c>
      <c r="C21" s="101">
        <v>-690.61989047471457</v>
      </c>
      <c r="D21" s="101">
        <v>-2.7168333367662005</v>
      </c>
      <c r="E21" s="101">
        <v>-35.923625764360906</v>
      </c>
    </row>
    <row r="22" spans="1:5">
      <c r="A22" s="39" t="s">
        <v>21</v>
      </c>
      <c r="B22" s="103">
        <v>1064.5228224495343</v>
      </c>
      <c r="C22" s="103">
        <v>3464.5164413252428</v>
      </c>
      <c r="D22" s="103">
        <v>5.2016282281784987</v>
      </c>
      <c r="E22" s="103">
        <v>-33.6496707911801</v>
      </c>
    </row>
    <row r="23" spans="1:5">
      <c r="A23" s="38" t="s">
        <v>22</v>
      </c>
      <c r="B23" s="101">
        <v>-366.75825086453267</v>
      </c>
      <c r="C23" s="101">
        <v>-154.53521411524</v>
      </c>
      <c r="D23" s="101">
        <v>4.5313165319154001</v>
      </c>
      <c r="E23" s="101">
        <v>-7.662457946822629</v>
      </c>
    </row>
    <row r="24" spans="1:5">
      <c r="A24" s="38" t="s">
        <v>23</v>
      </c>
      <c r="B24" s="101">
        <v>9.5367979921496993</v>
      </c>
      <c r="C24" s="101">
        <v>1.4066372120912001</v>
      </c>
      <c r="D24" s="101">
        <v>-5.7805023421700987</v>
      </c>
      <c r="E24" s="101">
        <v>2.26448361959865E-3</v>
      </c>
    </row>
    <row r="25" spans="1:5">
      <c r="A25" s="39" t="s">
        <v>78</v>
      </c>
      <c r="B25" s="103">
        <v>707.30136957715115</v>
      </c>
      <c r="C25" s="103">
        <v>3311.387864422094</v>
      </c>
      <c r="D25" s="103">
        <v>3.9524424179238005</v>
      </c>
      <c r="E25" s="103">
        <v>-41.309864254383022</v>
      </c>
    </row>
    <row r="26" spans="1:5">
      <c r="A26" s="38" t="s">
        <v>24</v>
      </c>
      <c r="B26" s="101">
        <v>-255.84614120508922</v>
      </c>
      <c r="C26" s="101">
        <v>-985.66942220507303</v>
      </c>
      <c r="D26" s="101">
        <v>-1.9765585507500001</v>
      </c>
      <c r="E26" s="101">
        <v>21.90070653724068</v>
      </c>
    </row>
    <row r="27" spans="1:5">
      <c r="A27" s="41" t="s">
        <v>25</v>
      </c>
      <c r="B27" s="106">
        <v>451.45522837206192</v>
      </c>
      <c r="C27" s="106">
        <v>2325.7184422170212</v>
      </c>
      <c r="D27" s="106">
        <v>1.9758838671738004</v>
      </c>
      <c r="E27" s="106">
        <v>-19.409157717142342</v>
      </c>
    </row>
    <row r="29" spans="1:5">
      <c r="A29" s="110" t="s">
        <v>148</v>
      </c>
    </row>
    <row r="30" spans="1:5" ht="19">
      <c r="C30" s="29"/>
    </row>
    <row r="31" spans="1:5">
      <c r="E31" s="15" t="s">
        <v>71</v>
      </c>
    </row>
    <row r="32" spans="1:5" ht="32.25" customHeight="1">
      <c r="A32" s="35" t="s">
        <v>147</v>
      </c>
      <c r="B32" s="36" t="s">
        <v>73</v>
      </c>
      <c r="C32" s="37" t="s">
        <v>134</v>
      </c>
      <c r="D32" s="37" t="s">
        <v>40</v>
      </c>
      <c r="E32" s="37" t="s">
        <v>41</v>
      </c>
    </row>
    <row r="33" spans="1:5">
      <c r="A33" s="42" t="s">
        <v>26</v>
      </c>
      <c r="B33" s="101">
        <v>5136.1440385039714</v>
      </c>
      <c r="C33" s="101">
        <v>10499.394936700852</v>
      </c>
      <c r="D33" s="101">
        <v>7.3368061823407995</v>
      </c>
      <c r="E33" s="102">
        <v>-182.26728998235799</v>
      </c>
    </row>
    <row r="34" spans="1:5">
      <c r="A34" s="42" t="s">
        <v>17</v>
      </c>
      <c r="B34" s="101">
        <v>-2349.5110380355991</v>
      </c>
      <c r="C34" s="101">
        <v>-6569.9925265501161</v>
      </c>
      <c r="D34" s="101">
        <v>-0.14670100657999999</v>
      </c>
      <c r="E34" s="102">
        <v>167.54358785489575</v>
      </c>
    </row>
    <row r="35" spans="1:5">
      <c r="A35" s="43" t="s">
        <v>3</v>
      </c>
      <c r="B35" s="103">
        <v>2786.6330004683718</v>
      </c>
      <c r="C35" s="103">
        <v>3929.4024101507357</v>
      </c>
      <c r="D35" s="103">
        <v>7.1901051757608005</v>
      </c>
      <c r="E35" s="103">
        <v>-14.723702127461321</v>
      </c>
    </row>
    <row r="36" spans="1:5">
      <c r="A36" s="44" t="s">
        <v>18</v>
      </c>
      <c r="B36" s="101">
        <v>-774.88839852088131</v>
      </c>
      <c r="C36" s="101">
        <v>-692.3428667345047</v>
      </c>
      <c r="D36" s="101">
        <v>-3.3943686682517002</v>
      </c>
      <c r="E36" s="101">
        <v>5.8320668266487772</v>
      </c>
    </row>
    <row r="37" spans="1:5">
      <c r="A37" s="45" t="s">
        <v>5</v>
      </c>
      <c r="B37" s="104">
        <v>-501.55343695660753</v>
      </c>
      <c r="C37" s="104">
        <v>-265.86614870516877</v>
      </c>
      <c r="D37" s="104">
        <v>-2.6457419306272003</v>
      </c>
      <c r="E37" s="104">
        <v>-128.69796928657669</v>
      </c>
    </row>
    <row r="38" spans="1:5">
      <c r="A38" s="45" t="s">
        <v>6</v>
      </c>
      <c r="B38" s="104">
        <v>142.24682252649171</v>
      </c>
      <c r="C38" s="104">
        <v>39.914700194006201</v>
      </c>
      <c r="D38" s="101">
        <v>0</v>
      </c>
      <c r="E38" s="104">
        <v>2.2249590489889188</v>
      </c>
    </row>
    <row r="39" spans="1:5">
      <c r="A39" s="45" t="s">
        <v>19</v>
      </c>
      <c r="B39" s="104">
        <v>-557.79395249546531</v>
      </c>
      <c r="C39" s="104">
        <v>-539.16881809320353</v>
      </c>
      <c r="D39" s="104">
        <v>-0.74303578381450008</v>
      </c>
      <c r="E39" s="104">
        <v>143.51221010121472</v>
      </c>
    </row>
    <row r="40" spans="1:5">
      <c r="A40" s="28" t="s">
        <v>99</v>
      </c>
      <c r="B40" s="104">
        <v>142.21216840469981</v>
      </c>
      <c r="C40" s="104">
        <v>72.777399869861483</v>
      </c>
      <c r="D40" s="104">
        <v>-5.5909538100000003E-3</v>
      </c>
      <c r="E40" s="104">
        <v>-11.207133036978426</v>
      </c>
    </row>
    <row r="41" spans="1:5">
      <c r="A41" s="44" t="s">
        <v>8</v>
      </c>
      <c r="B41" s="104">
        <v>-352.76153365075572</v>
      </c>
      <c r="C41" s="104">
        <v>-823.52430135014913</v>
      </c>
      <c r="D41" s="101">
        <v>-0.48984938230000002</v>
      </c>
      <c r="E41" s="101">
        <v>-2.4293839640099324</v>
      </c>
    </row>
    <row r="42" spans="1:5">
      <c r="A42" s="43" t="s">
        <v>9</v>
      </c>
      <c r="B42" s="103">
        <v>1658.9830682967349</v>
      </c>
      <c r="C42" s="103">
        <v>2413.5352420660815</v>
      </c>
      <c r="D42" s="103">
        <v>3.3058871252090998</v>
      </c>
      <c r="E42" s="103">
        <v>-11.321019264822477</v>
      </c>
    </row>
    <row r="43" spans="1:5">
      <c r="A43" s="44" t="s">
        <v>20</v>
      </c>
      <c r="B43" s="104">
        <v>-618.9092295660829</v>
      </c>
      <c r="C43" s="104">
        <v>-677.87068138014899</v>
      </c>
      <c r="D43" s="101">
        <v>-2.3404815509985002</v>
      </c>
      <c r="E43" s="102">
        <v>-27.357710185656249</v>
      </c>
    </row>
    <row r="44" spans="1:5">
      <c r="A44" s="43" t="s">
        <v>21</v>
      </c>
      <c r="B44" s="103">
        <v>1040.0738387306519</v>
      </c>
      <c r="C44" s="103">
        <v>1735.6645606859327</v>
      </c>
      <c r="D44" s="103">
        <v>0.9654055742105998</v>
      </c>
      <c r="E44" s="103">
        <v>-38.678729450478727</v>
      </c>
    </row>
    <row r="45" spans="1:5">
      <c r="A45" s="44" t="s">
        <v>22</v>
      </c>
      <c r="B45" s="104">
        <v>-323.03323433042408</v>
      </c>
      <c r="C45" s="104">
        <v>-142.4949856990826</v>
      </c>
      <c r="D45" s="101">
        <v>2.6741246210697001</v>
      </c>
      <c r="E45" s="102">
        <v>-47.28547476295708</v>
      </c>
    </row>
    <row r="46" spans="1:5">
      <c r="A46" s="44" t="s">
        <v>23</v>
      </c>
      <c r="B46" s="104">
        <v>3.5744684404408997</v>
      </c>
      <c r="C46" s="104">
        <v>5.1571485296031003</v>
      </c>
      <c r="D46" s="101">
        <v>-5.2931942691209999</v>
      </c>
      <c r="E46" s="102">
        <v>2.2631293560002631E-3</v>
      </c>
    </row>
    <row r="47" spans="1:5">
      <c r="A47" s="43" t="s">
        <v>78</v>
      </c>
      <c r="B47" s="103">
        <v>720.61507284066886</v>
      </c>
      <c r="C47" s="103">
        <v>1598.3267235164531</v>
      </c>
      <c r="D47" s="103">
        <v>-1.6536640738407</v>
      </c>
      <c r="E47" s="103">
        <v>-85.96194108407974</v>
      </c>
    </row>
    <row r="48" spans="1:5">
      <c r="A48" s="44" t="s">
        <v>24</v>
      </c>
      <c r="B48" s="104">
        <v>-269.90945775330869</v>
      </c>
      <c r="C48" s="104">
        <v>-548.96420140895668</v>
      </c>
      <c r="D48" s="101">
        <v>-0.64418280805479999</v>
      </c>
      <c r="E48" s="102">
        <v>73.598156965503208</v>
      </c>
    </row>
    <row r="49" spans="1:5">
      <c r="A49" s="43" t="s">
        <v>25</v>
      </c>
      <c r="B49" s="103">
        <v>450.70561508736012</v>
      </c>
      <c r="C49" s="103">
        <v>1049.3625221074965</v>
      </c>
      <c r="D49" s="103">
        <v>-2.2978468818954996</v>
      </c>
      <c r="E49" s="103">
        <v>-12.363784118576522</v>
      </c>
    </row>
    <row r="50" spans="1:5" ht="9.5" customHeight="1"/>
    <row r="51" spans="1:5">
      <c r="A51" s="46"/>
    </row>
  </sheetData>
  <pageMargins left="0.7" right="0.7" top="0.75" bottom="0.75" header="0.3" footer="0.3"/>
  <pageSetup paperSize="9" scale="81" orientation="portrait" r:id="rId1"/>
  <headerFooter>
    <oddFooter>&amp;C&amp;1#&amp;"Calibri"&amp;12&amp;K008000Internal Use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51"/>
  <sheetViews>
    <sheetView showGridLines="0" zoomScale="90" zoomScaleNormal="90" workbookViewId="0">
      <selection activeCell="B19" sqref="B19:E19"/>
    </sheetView>
  </sheetViews>
  <sheetFormatPr baseColWidth="10" defaultColWidth="11.33203125" defaultRowHeight="14"/>
  <cols>
    <col min="1" max="1" width="33.1640625" style="3" bestFit="1" customWidth="1"/>
    <col min="2" max="2" width="15.83203125" style="3" bestFit="1" customWidth="1"/>
    <col min="3" max="3" width="15.33203125" style="3" bestFit="1" customWidth="1"/>
    <col min="4" max="4" width="15.33203125" style="3" customWidth="1"/>
    <col min="5" max="16384" width="11.33203125" style="3"/>
  </cols>
  <sheetData>
    <row r="2" spans="1:5" ht="12.75" customHeight="1"/>
    <row r="3" spans="1:5" ht="12.75" customHeight="1"/>
    <row r="4" spans="1:5" ht="12.75" customHeight="1"/>
    <row r="5" spans="1:5" ht="19">
      <c r="B5" s="18" t="s">
        <v>72</v>
      </c>
    </row>
    <row r="6" spans="1:5" ht="19">
      <c r="B6" s="20">
        <f>+Balance!A6</f>
        <v>45382</v>
      </c>
    </row>
    <row r="7" spans="1:5" ht="19">
      <c r="B7" s="18" t="s">
        <v>37</v>
      </c>
    </row>
    <row r="8" spans="1:5">
      <c r="B8" s="23"/>
      <c r="E8" s="15" t="s">
        <v>71</v>
      </c>
    </row>
    <row r="9" spans="1:5">
      <c r="A9" s="89" t="s">
        <v>153</v>
      </c>
      <c r="B9" s="30" t="s">
        <v>42</v>
      </c>
      <c r="C9" s="30" t="s">
        <v>43</v>
      </c>
      <c r="D9" s="30" t="s">
        <v>45</v>
      </c>
      <c r="E9" s="30" t="s">
        <v>64</v>
      </c>
    </row>
    <row r="10" spans="1:5">
      <c r="A10" s="25" t="s">
        <v>27</v>
      </c>
      <c r="B10" s="101">
        <v>500.36419024999998</v>
      </c>
      <c r="C10" s="101">
        <v>482.05813094515753</v>
      </c>
      <c r="D10" s="101">
        <v>1953.7701445443493</v>
      </c>
      <c r="E10" s="101">
        <v>2354.4192697447875</v>
      </c>
    </row>
    <row r="11" spans="1:5">
      <c r="A11" s="25" t="s">
        <v>28</v>
      </c>
      <c r="B11" s="101">
        <v>-0.35663147000000001</v>
      </c>
      <c r="C11" s="101">
        <v>-21.785930875145699</v>
      </c>
      <c r="D11" s="101">
        <v>-719.53210049010556</v>
      </c>
      <c r="E11" s="101">
        <v>-1549.9288901923362</v>
      </c>
    </row>
    <row r="12" spans="1:5">
      <c r="A12" s="27" t="s">
        <v>3</v>
      </c>
      <c r="B12" s="103">
        <v>500.00755877999995</v>
      </c>
      <c r="C12" s="103">
        <v>460.27220007001182</v>
      </c>
      <c r="D12" s="103">
        <v>1234.2380440542438</v>
      </c>
      <c r="E12" s="103">
        <v>804.49037955245115</v>
      </c>
    </row>
    <row r="13" spans="1:5">
      <c r="A13" s="25" t="s">
        <v>18</v>
      </c>
      <c r="B13" s="101">
        <v>-71.517653859999996</v>
      </c>
      <c r="C13" s="101">
        <v>-71.813804714118504</v>
      </c>
      <c r="D13" s="101">
        <v>-613.72658306924313</v>
      </c>
      <c r="E13" s="101">
        <v>-189.59308847188399</v>
      </c>
    </row>
    <row r="14" spans="1:5">
      <c r="A14" s="28" t="s">
        <v>5</v>
      </c>
      <c r="B14" s="104">
        <v>-74.353026379999989</v>
      </c>
      <c r="C14" s="104">
        <v>-82.477813768961511</v>
      </c>
      <c r="D14" s="104">
        <v>-275.22136010797101</v>
      </c>
      <c r="E14" s="104">
        <v>-127.4726774039373</v>
      </c>
    </row>
    <row r="15" spans="1:5">
      <c r="A15" s="28" t="s">
        <v>6</v>
      </c>
      <c r="B15" s="104">
        <v>27.113812469999996</v>
      </c>
      <c r="C15" s="104">
        <v>52.216547176195895</v>
      </c>
      <c r="D15" s="104">
        <v>73.261964430481996</v>
      </c>
      <c r="E15" s="104">
        <v>0</v>
      </c>
    </row>
    <row r="16" spans="1:5">
      <c r="A16" s="28" t="s">
        <v>19</v>
      </c>
      <c r="B16" s="104">
        <v>-77.966786430000013</v>
      </c>
      <c r="C16" s="104">
        <v>-58.235330140022803</v>
      </c>
      <c r="D16" s="104">
        <v>-445.43061499060428</v>
      </c>
      <c r="E16" s="104">
        <v>-105.4955293919986</v>
      </c>
    </row>
    <row r="17" spans="1:5">
      <c r="A17" s="28" t="s">
        <v>99</v>
      </c>
      <c r="B17" s="104">
        <v>53.68834648</v>
      </c>
      <c r="C17" s="104">
        <v>16.6827920186699</v>
      </c>
      <c r="D17" s="104">
        <v>33.663427598850198</v>
      </c>
      <c r="E17" s="104">
        <v>43.375118324051904</v>
      </c>
    </row>
    <row r="18" spans="1:5">
      <c r="A18" s="25" t="s">
        <v>8</v>
      </c>
      <c r="B18" s="104">
        <v>-23.919898459999999</v>
      </c>
      <c r="C18" s="104">
        <v>-31.8148299766628</v>
      </c>
      <c r="D18" s="104">
        <v>-300.95110909459385</v>
      </c>
      <c r="E18" s="104">
        <v>-4.0050937717599</v>
      </c>
    </row>
    <row r="19" spans="1:5">
      <c r="A19" s="27" t="s">
        <v>9</v>
      </c>
      <c r="B19" s="103">
        <v>404.57000646</v>
      </c>
      <c r="C19" s="103">
        <v>356.64356537923049</v>
      </c>
      <c r="D19" s="103">
        <v>319.56035189040676</v>
      </c>
      <c r="E19" s="103">
        <v>610.89219730880734</v>
      </c>
    </row>
    <row r="20" spans="1:5">
      <c r="A20" s="25" t="s">
        <v>29</v>
      </c>
      <c r="B20" s="101">
        <v>-168.03827025999999</v>
      </c>
      <c r="C20" s="101">
        <v>-92.308797269545082</v>
      </c>
      <c r="D20" s="101">
        <v>-216.3999343055612</v>
      </c>
      <c r="E20" s="101">
        <v>-150.39629675380351</v>
      </c>
    </row>
    <row r="21" spans="1:5">
      <c r="A21" s="27" t="s">
        <v>21</v>
      </c>
      <c r="B21" s="103">
        <v>236.53173620000001</v>
      </c>
      <c r="C21" s="103">
        <v>264.3347681096854</v>
      </c>
      <c r="D21" s="103">
        <v>103.16041758484553</v>
      </c>
      <c r="E21" s="103">
        <v>460.4959005550038</v>
      </c>
    </row>
    <row r="22" spans="1:5">
      <c r="A22" s="25" t="s">
        <v>30</v>
      </c>
      <c r="B22" s="101">
        <v>-26.283026119999999</v>
      </c>
      <c r="C22" s="101">
        <v>-80.9640257409567</v>
      </c>
      <c r="D22" s="101">
        <v>-36.415551175516796</v>
      </c>
      <c r="E22" s="101">
        <v>-223.09564782805919</v>
      </c>
    </row>
    <row r="23" spans="1:5">
      <c r="A23" s="25" t="s">
        <v>79</v>
      </c>
      <c r="B23" s="101">
        <v>0</v>
      </c>
      <c r="C23" s="104">
        <v>2.0058809801000001E-3</v>
      </c>
      <c r="D23" s="101">
        <v>3.9794437437816996</v>
      </c>
      <c r="E23" s="104">
        <v>5.5553483673879001</v>
      </c>
    </row>
    <row r="24" spans="1:5">
      <c r="A24" s="27" t="s">
        <v>32</v>
      </c>
      <c r="B24" s="103">
        <v>210.24871008000002</v>
      </c>
      <c r="C24" s="103">
        <v>183.37274824970879</v>
      </c>
      <c r="D24" s="103">
        <v>70.724310153110437</v>
      </c>
      <c r="E24" s="103">
        <v>242.95560109433251</v>
      </c>
    </row>
    <row r="25" spans="1:5">
      <c r="A25" s="25" t="s">
        <v>33</v>
      </c>
      <c r="B25" s="101">
        <v>-40.358058287566998</v>
      </c>
      <c r="C25" s="101">
        <v>-47.606615262543798</v>
      </c>
      <c r="D25" s="101">
        <v>-28.808539493521998</v>
      </c>
      <c r="E25" s="101">
        <v>-139.07292816145642</v>
      </c>
    </row>
    <row r="26" spans="1:5">
      <c r="A26" s="27" t="s">
        <v>13</v>
      </c>
      <c r="B26" s="103">
        <v>169.89065179243303</v>
      </c>
      <c r="C26" s="103">
        <v>135.76613298716501</v>
      </c>
      <c r="D26" s="103">
        <v>41.915770659588439</v>
      </c>
      <c r="E26" s="103">
        <v>103.88267293287609</v>
      </c>
    </row>
    <row r="27" spans="1:5">
      <c r="E27" s="26"/>
    </row>
    <row r="28" spans="1:5">
      <c r="B28" s="128"/>
      <c r="C28" s="128"/>
      <c r="D28" s="128"/>
      <c r="E28" s="128"/>
    </row>
    <row r="29" spans="1:5">
      <c r="B29" s="128"/>
      <c r="C29" s="128"/>
      <c r="D29" s="128"/>
      <c r="E29" s="128"/>
    </row>
    <row r="30" spans="1:5">
      <c r="B30" s="128"/>
      <c r="C30" s="128"/>
      <c r="D30" s="128"/>
      <c r="E30" s="128"/>
    </row>
    <row r="31" spans="1:5">
      <c r="A31" s="89" t="s">
        <v>147</v>
      </c>
      <c r="B31" s="30" t="s">
        <v>42</v>
      </c>
      <c r="C31" s="30" t="s">
        <v>43</v>
      </c>
      <c r="D31" s="30" t="s">
        <v>45</v>
      </c>
      <c r="E31" s="30" t="s">
        <v>64</v>
      </c>
    </row>
    <row r="32" spans="1:5">
      <c r="A32" s="25" t="s">
        <v>27</v>
      </c>
      <c r="B32" s="101">
        <v>515.43886252999994</v>
      </c>
      <c r="C32" s="101">
        <v>387.56397465891348</v>
      </c>
      <c r="D32" s="101">
        <v>1984.4750954992969</v>
      </c>
      <c r="E32" s="101">
        <v>2249.0082763757614</v>
      </c>
    </row>
    <row r="33" spans="1:5">
      <c r="A33" s="25" t="s">
        <v>28</v>
      </c>
      <c r="B33" s="101">
        <v>-0.22403285000000001</v>
      </c>
      <c r="C33" s="101">
        <v>-44.453581091476799</v>
      </c>
      <c r="D33" s="101">
        <v>-817.9339839885987</v>
      </c>
      <c r="E33" s="101">
        <v>-1487.2416106655037</v>
      </c>
    </row>
    <row r="34" spans="1:5">
      <c r="A34" s="27" t="s">
        <v>3</v>
      </c>
      <c r="B34" s="103">
        <v>515.21482967999998</v>
      </c>
      <c r="C34" s="103">
        <v>343.11039356743674</v>
      </c>
      <c r="D34" s="103">
        <v>1166.5411115106983</v>
      </c>
      <c r="E34" s="103">
        <v>761.7666657102576</v>
      </c>
    </row>
    <row r="35" spans="1:5">
      <c r="A35" s="25" t="s">
        <v>18</v>
      </c>
      <c r="B35" s="101">
        <v>-55.915876539999999</v>
      </c>
      <c r="C35" s="101">
        <v>-61.002989761749099</v>
      </c>
      <c r="D35" s="101">
        <v>-489.97025286649648</v>
      </c>
      <c r="E35" s="101">
        <v>-167.9992793526558</v>
      </c>
    </row>
    <row r="36" spans="1:5">
      <c r="A36" s="28" t="s">
        <v>5</v>
      </c>
      <c r="B36" s="104">
        <v>-76.976051989999988</v>
      </c>
      <c r="C36" s="104">
        <v>-66.759950132361695</v>
      </c>
      <c r="D36" s="104">
        <v>-242.90108501224881</v>
      </c>
      <c r="E36" s="104">
        <v>-114.916349821997</v>
      </c>
    </row>
    <row r="37" spans="1:5">
      <c r="A37" s="28" t="s">
        <v>6</v>
      </c>
      <c r="B37" s="104">
        <v>35.091828299999996</v>
      </c>
      <c r="C37" s="104">
        <v>39.217025578659097</v>
      </c>
      <c r="D37" s="104">
        <v>67.937968647832605</v>
      </c>
      <c r="E37" s="104">
        <v>0</v>
      </c>
    </row>
    <row r="38" spans="1:5">
      <c r="A38" s="28" t="s">
        <v>19</v>
      </c>
      <c r="B38" s="104">
        <v>-66.177562370000004</v>
      </c>
      <c r="C38" s="104">
        <v>-49.428657906645505</v>
      </c>
      <c r="D38" s="104">
        <v>-348.25150415886452</v>
      </c>
      <c r="E38" s="104">
        <v>-93.936228059975406</v>
      </c>
    </row>
    <row r="39" spans="1:5">
      <c r="A39" s="28" t="s">
        <v>99</v>
      </c>
      <c r="B39" s="104">
        <v>52.145909520000004</v>
      </c>
      <c r="C39" s="104">
        <v>15.968592698598998</v>
      </c>
      <c r="D39" s="104">
        <v>33.244367656784199</v>
      </c>
      <c r="E39" s="104">
        <v>40.853298529316596</v>
      </c>
    </row>
    <row r="40" spans="1:5">
      <c r="A40" s="25" t="s">
        <v>8</v>
      </c>
      <c r="B40" s="104">
        <v>-25.322395059999998</v>
      </c>
      <c r="C40" s="104">
        <v>-27.580813663823399</v>
      </c>
      <c r="D40" s="104">
        <v>-296.50877367014061</v>
      </c>
      <c r="E40" s="104">
        <v>-3.3495512567917003</v>
      </c>
    </row>
    <row r="41" spans="1:5">
      <c r="A41" s="27" t="s">
        <v>9</v>
      </c>
      <c r="B41" s="103">
        <v>433.97655807999996</v>
      </c>
      <c r="C41" s="103">
        <v>254.5265901418642</v>
      </c>
      <c r="D41" s="103">
        <v>380.06208497406107</v>
      </c>
      <c r="E41" s="103">
        <v>590.41783510081007</v>
      </c>
    </row>
    <row r="42" spans="1:5">
      <c r="A42" s="25" t="s">
        <v>29</v>
      </c>
      <c r="B42" s="101">
        <v>-162.31678515999999</v>
      </c>
      <c r="C42" s="101">
        <v>-98.368076226892612</v>
      </c>
      <c r="D42" s="101">
        <v>-224.56881311649468</v>
      </c>
      <c r="E42" s="101">
        <v>-133.6555550626957</v>
      </c>
    </row>
    <row r="43" spans="1:5">
      <c r="A43" s="27" t="s">
        <v>21</v>
      </c>
      <c r="B43" s="103">
        <v>271.65977292000002</v>
      </c>
      <c r="C43" s="103">
        <v>156.15851391497162</v>
      </c>
      <c r="D43" s="103">
        <v>155.49327185756638</v>
      </c>
      <c r="E43" s="103">
        <v>456.76228003811434</v>
      </c>
    </row>
    <row r="44" spans="1:5">
      <c r="A44" s="25" t="s">
        <v>30</v>
      </c>
      <c r="B44" s="101">
        <v>-18.588588769999998</v>
      </c>
      <c r="C44" s="101">
        <v>-68.664305835237514</v>
      </c>
      <c r="D44" s="101">
        <v>-37.802671407680307</v>
      </c>
      <c r="E44" s="101">
        <v>-197.9776683175063</v>
      </c>
    </row>
    <row r="45" spans="1:5">
      <c r="A45" s="25" t="s">
        <v>79</v>
      </c>
      <c r="B45" s="101">
        <v>0.65467316123629993</v>
      </c>
      <c r="C45" s="104">
        <v>-5.3120121200000001E-5</v>
      </c>
      <c r="D45" s="101">
        <v>2.9198483993258</v>
      </c>
      <c r="E45" s="104">
        <v>0</v>
      </c>
    </row>
    <row r="46" spans="1:5">
      <c r="A46" s="27" t="s">
        <v>32</v>
      </c>
      <c r="B46" s="103">
        <v>253.7258573112363</v>
      </c>
      <c r="C46" s="103">
        <v>87.494154959612885</v>
      </c>
      <c r="D46" s="103">
        <v>120.61044884921185</v>
      </c>
      <c r="E46" s="103">
        <v>258.78461172060804</v>
      </c>
    </row>
    <row r="47" spans="1:5">
      <c r="A47" s="25" t="s">
        <v>33</v>
      </c>
      <c r="B47" s="101">
        <v>-45.521795820262994</v>
      </c>
      <c r="C47" s="101">
        <v>-21.6462849717174</v>
      </c>
      <c r="D47" s="101">
        <v>-48.460709033068802</v>
      </c>
      <c r="E47" s="101">
        <v>-154.2806679282595</v>
      </c>
    </row>
    <row r="48" spans="1:5">
      <c r="A48" s="27" t="s">
        <v>13</v>
      </c>
      <c r="B48" s="103">
        <v>208.20406149097332</v>
      </c>
      <c r="C48" s="103">
        <v>65.847869987895493</v>
      </c>
      <c r="D48" s="103">
        <v>72.14973981614304</v>
      </c>
      <c r="E48" s="103">
        <v>104.50394379234855</v>
      </c>
    </row>
    <row r="49" spans="1:5" ht="6.75" customHeight="1"/>
    <row r="50" spans="1:5">
      <c r="A50" s="46"/>
      <c r="B50" s="128"/>
      <c r="C50" s="128"/>
      <c r="D50" s="128"/>
      <c r="E50" s="128"/>
    </row>
    <row r="51" spans="1:5">
      <c r="B51" s="128"/>
      <c r="C51" s="128"/>
      <c r="D51" s="128"/>
      <c r="E51" s="128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51"/>
  <sheetViews>
    <sheetView showGridLines="0" topLeftCell="A6" zoomScale="90" zoomScaleNormal="90" workbookViewId="0">
      <selection activeCell="K26" sqref="K26"/>
    </sheetView>
  </sheetViews>
  <sheetFormatPr baseColWidth="10" defaultColWidth="11.33203125" defaultRowHeight="14"/>
  <cols>
    <col min="1" max="1" width="33.1640625" style="3" bestFit="1" customWidth="1"/>
    <col min="2" max="2" width="15.83203125" style="3" bestFit="1" customWidth="1"/>
    <col min="3" max="3" width="15.33203125" style="3" bestFit="1" customWidth="1"/>
    <col min="4" max="4" width="11.33203125" style="3"/>
    <col min="5" max="5" width="15.33203125" style="3" bestFit="1" customWidth="1"/>
    <col min="6" max="7" width="15.33203125" style="3" customWidth="1"/>
    <col min="8" max="16384" width="11.33203125" style="3"/>
  </cols>
  <sheetData>
    <row r="2" spans="1:7" ht="12.75" customHeight="1"/>
    <row r="3" spans="1:7" ht="12.75" customHeight="1"/>
    <row r="4" spans="1:7" ht="12.75" customHeight="1"/>
    <row r="5" spans="1:7" ht="19">
      <c r="B5" s="2"/>
      <c r="C5" s="18" t="s">
        <v>130</v>
      </c>
    </row>
    <row r="6" spans="1:7" ht="19">
      <c r="B6" s="20"/>
      <c r="C6" s="20">
        <f>+Balance!A6</f>
        <v>45382</v>
      </c>
    </row>
    <row r="7" spans="1:7" ht="19">
      <c r="B7" s="2"/>
      <c r="C7" s="18" t="s">
        <v>37</v>
      </c>
    </row>
    <row r="8" spans="1:7">
      <c r="B8" s="23"/>
      <c r="C8" s="23"/>
      <c r="G8" s="15" t="s">
        <v>71</v>
      </c>
    </row>
    <row r="9" spans="1:7">
      <c r="A9" s="89" t="str">
        <f>+Negocios!A10</f>
        <v>Marzo 2024</v>
      </c>
      <c r="B9" s="24" t="s">
        <v>149</v>
      </c>
      <c r="C9" s="24" t="s">
        <v>43</v>
      </c>
      <c r="D9" s="24" t="s">
        <v>45</v>
      </c>
      <c r="E9" s="24" t="s">
        <v>80</v>
      </c>
      <c r="F9" s="24" t="s">
        <v>64</v>
      </c>
      <c r="G9" s="24" t="s">
        <v>144</v>
      </c>
    </row>
    <row r="10" spans="1:7">
      <c r="A10" s="25" t="s">
        <v>27</v>
      </c>
      <c r="B10" s="101">
        <v>3902.5154976099998</v>
      </c>
      <c r="C10" s="101">
        <v>2167.67983789965</v>
      </c>
      <c r="D10" s="101">
        <v>391.85912533165094</v>
      </c>
      <c r="E10" s="101">
        <v>633.06792779482078</v>
      </c>
      <c r="F10" s="101">
        <v>175.77783474246331</v>
      </c>
      <c r="G10" s="101">
        <v>367.5578797630198</v>
      </c>
    </row>
    <row r="11" spans="1:7">
      <c r="A11" s="25" t="s">
        <v>28</v>
      </c>
      <c r="B11" s="101">
        <v>-1920.6671714300003</v>
      </c>
      <c r="C11" s="101">
        <v>-1227.9955756476079</v>
      </c>
      <c r="D11" s="101">
        <v>-57.400541714265302</v>
      </c>
      <c r="E11" s="101">
        <v>-394.95189985997013</v>
      </c>
      <c r="F11" s="101">
        <v>-75.100715012702693</v>
      </c>
      <c r="G11" s="101">
        <v>-119.05100191865961</v>
      </c>
    </row>
    <row r="12" spans="1:7">
      <c r="A12" s="27" t="s">
        <v>3</v>
      </c>
      <c r="B12" s="103">
        <v>1981.8483261799995</v>
      </c>
      <c r="C12" s="103">
        <v>939.68426225204234</v>
      </c>
      <c r="D12" s="103">
        <v>334.45858361738567</v>
      </c>
      <c r="E12" s="103">
        <v>238.11602793485076</v>
      </c>
      <c r="F12" s="103">
        <v>100.67711972976062</v>
      </c>
      <c r="G12" s="103">
        <v>248.50687784436025</v>
      </c>
    </row>
    <row r="13" spans="1:7">
      <c r="A13" s="25" t="s">
        <v>18</v>
      </c>
      <c r="B13" s="101">
        <v>-285.75677072794815</v>
      </c>
      <c r="C13" s="101">
        <v>-192.61016116686014</v>
      </c>
      <c r="D13" s="101">
        <v>-87.356298909238802</v>
      </c>
      <c r="E13" s="101">
        <v>1644.089110221392</v>
      </c>
      <c r="F13" s="101">
        <v>-20.895577499707397</v>
      </c>
      <c r="G13" s="101">
        <v>-58.157379797529394</v>
      </c>
    </row>
    <row r="14" spans="1:7">
      <c r="A14" s="28" t="s">
        <v>5</v>
      </c>
      <c r="B14" s="104">
        <v>-115.35694636810001</v>
      </c>
      <c r="C14" s="104">
        <v>-46.304573010501898</v>
      </c>
      <c r="D14" s="104">
        <v>-61.259126110107601</v>
      </c>
      <c r="E14" s="104">
        <v>-18.694366740981501</v>
      </c>
      <c r="F14" s="104">
        <v>-9.8647805489553004</v>
      </c>
      <c r="G14" s="104">
        <v>-27.666071905426598</v>
      </c>
    </row>
    <row r="15" spans="1:7">
      <c r="A15" s="28" t="s">
        <v>6</v>
      </c>
      <c r="B15" s="104">
        <v>12.273679849200001</v>
      </c>
      <c r="C15" s="104">
        <v>9.4991435005834006</v>
      </c>
      <c r="D15" s="104">
        <v>9.5913415447544015</v>
      </c>
      <c r="E15" s="104">
        <v>1.2265253804767</v>
      </c>
      <c r="F15" s="104">
        <v>0.45923957713000002</v>
      </c>
      <c r="G15" s="104">
        <v>7.2618903723030996</v>
      </c>
    </row>
    <row r="16" spans="1:7">
      <c r="A16" s="28" t="s">
        <v>19</v>
      </c>
      <c r="B16" s="104">
        <v>-237.78375876691595</v>
      </c>
      <c r="C16" s="104">
        <v>-169.57352340139937</v>
      </c>
      <c r="D16" s="104">
        <v>-53.550832276966197</v>
      </c>
      <c r="E16" s="104">
        <v>-76.8805954320067</v>
      </c>
      <c r="F16" s="104">
        <v>-11.514638260655696</v>
      </c>
      <c r="G16" s="104">
        <v>-37.333661277394498</v>
      </c>
    </row>
    <row r="17" spans="1:7">
      <c r="A17" s="28" t="s">
        <v>99</v>
      </c>
      <c r="B17" s="104">
        <v>55.110254557867798</v>
      </c>
      <c r="C17" s="104">
        <v>13.768791744457703</v>
      </c>
      <c r="D17" s="104">
        <v>17.862317933080597</v>
      </c>
      <c r="E17" s="104">
        <v>1738.4375470139037</v>
      </c>
      <c r="F17" s="104">
        <v>2.4601732773599998E-2</v>
      </c>
      <c r="G17" s="104">
        <v>-0.41953698701140008</v>
      </c>
    </row>
    <row r="18" spans="1:7">
      <c r="A18" s="25" t="s">
        <v>8</v>
      </c>
      <c r="B18" s="104">
        <v>-474.18514767158689</v>
      </c>
      <c r="C18" s="104">
        <v>-147.07023262543748</v>
      </c>
      <c r="D18" s="104">
        <v>-52.593895207650604</v>
      </c>
      <c r="E18" s="104">
        <v>-5.2884858741325003</v>
      </c>
      <c r="F18" s="104">
        <v>-0.43979553570930002</v>
      </c>
      <c r="G18" s="104">
        <v>-7.3999304140327</v>
      </c>
    </row>
    <row r="19" spans="1:7">
      <c r="A19" s="27" t="s">
        <v>9</v>
      </c>
      <c r="B19" s="103">
        <v>1221.9064077804642</v>
      </c>
      <c r="C19" s="103">
        <v>600.00386845974481</v>
      </c>
      <c r="D19" s="103">
        <v>194.50838950049624</v>
      </c>
      <c r="E19" s="103">
        <v>1876.9166522821101</v>
      </c>
      <c r="F19" s="103">
        <v>79.341746694343911</v>
      </c>
      <c r="G19" s="103">
        <v>182.94956763279816</v>
      </c>
    </row>
    <row r="20" spans="1:7">
      <c r="A20" s="25" t="s">
        <v>29</v>
      </c>
      <c r="B20" s="101">
        <v>-249.79200850019828</v>
      </c>
      <c r="C20" s="101">
        <v>-167.05024152858809</v>
      </c>
      <c r="D20" s="101">
        <v>-159.25085274717361</v>
      </c>
      <c r="E20" s="101">
        <v>-26.987081650513797</v>
      </c>
      <c r="F20" s="101">
        <v>-30.084179373031205</v>
      </c>
      <c r="G20" s="101">
        <v>-59.534047885209596</v>
      </c>
    </row>
    <row r="21" spans="1:7">
      <c r="A21" s="27" t="s">
        <v>21</v>
      </c>
      <c r="B21" s="103">
        <v>972.11439928026607</v>
      </c>
      <c r="C21" s="103">
        <v>432.95362693115663</v>
      </c>
      <c r="D21" s="103">
        <v>35.25753675332264</v>
      </c>
      <c r="E21" s="103">
        <v>1849.9295706315963</v>
      </c>
      <c r="F21" s="103">
        <v>49.257567321312706</v>
      </c>
      <c r="G21" s="103">
        <v>123.41551974758855</v>
      </c>
    </row>
    <row r="22" spans="1:7">
      <c r="A22" s="25" t="s">
        <v>30</v>
      </c>
      <c r="B22" s="101">
        <v>-53.833953053384285</v>
      </c>
      <c r="C22" s="101">
        <v>12.319241452742594</v>
      </c>
      <c r="D22" s="101">
        <v>-27.589078435346309</v>
      </c>
      <c r="E22" s="101">
        <v>-60.067868493750709</v>
      </c>
      <c r="F22" s="101">
        <v>-11.352930362366699</v>
      </c>
      <c r="G22" s="101">
        <v>-12.831996633134601</v>
      </c>
    </row>
    <row r="23" spans="1:7">
      <c r="A23" s="25" t="s">
        <v>31</v>
      </c>
      <c r="B23" s="101">
        <v>-1.1429218689862999</v>
      </c>
      <c r="C23" s="101">
        <v>0.21905163943969999</v>
      </c>
      <c r="D23" s="101">
        <v>2.2821223145518004</v>
      </c>
      <c r="E23" s="101">
        <v>0</v>
      </c>
      <c r="F23" s="101">
        <v>0.57449551116050002</v>
      </c>
      <c r="G23" s="101">
        <v>-0.52611038407449995</v>
      </c>
    </row>
    <row r="24" spans="1:7">
      <c r="A24" s="27" t="s">
        <v>32</v>
      </c>
      <c r="B24" s="103">
        <v>917.13752435789536</v>
      </c>
      <c r="C24" s="103">
        <v>445.49192002333888</v>
      </c>
      <c r="D24" s="103">
        <v>9.9505806325281299</v>
      </c>
      <c r="E24" s="103">
        <v>1789.8617021378457</v>
      </c>
      <c r="F24" s="103">
        <v>38.479132470106514</v>
      </c>
      <c r="G24" s="103">
        <v>110.05741273037943</v>
      </c>
    </row>
    <row r="25" spans="1:7">
      <c r="A25" s="25" t="s">
        <v>33</v>
      </c>
      <c r="B25" s="101">
        <v>-231.89369618914685</v>
      </c>
      <c r="C25" s="101">
        <v>-161.46624977292902</v>
      </c>
      <c r="D25" s="101">
        <v>8.4358857742059001</v>
      </c>
      <c r="E25" s="101">
        <v>-536.36335333652426</v>
      </c>
      <c r="F25" s="101">
        <v>-22.965399816928301</v>
      </c>
      <c r="G25" s="101">
        <v>-41.9499284674582</v>
      </c>
    </row>
    <row r="26" spans="1:7">
      <c r="A26" s="27" t="s">
        <v>13</v>
      </c>
      <c r="B26" s="103">
        <v>685.24382816874856</v>
      </c>
      <c r="C26" s="103">
        <v>284.02567025040986</v>
      </c>
      <c r="D26" s="103">
        <v>18.38646640673403</v>
      </c>
      <c r="E26" s="103">
        <v>1253.4983488013213</v>
      </c>
      <c r="F26" s="103">
        <v>15.513732653178213</v>
      </c>
      <c r="G26" s="103">
        <v>68.107484262921233</v>
      </c>
    </row>
    <row r="27" spans="1:7" ht="5.5" customHeight="1"/>
    <row r="29" spans="1:7" ht="19">
      <c r="A29" s="110" t="s">
        <v>148</v>
      </c>
      <c r="B29" s="20"/>
      <c r="C29" s="29"/>
    </row>
    <row r="30" spans="1:7">
      <c r="B30" s="23"/>
      <c r="G30" s="15" t="s">
        <v>71</v>
      </c>
    </row>
    <row r="31" spans="1:7" ht="15">
      <c r="A31" s="48" t="s">
        <v>147</v>
      </c>
      <c r="B31" s="24" t="s">
        <v>42</v>
      </c>
      <c r="C31" s="24" t="s">
        <v>43</v>
      </c>
      <c r="D31" s="24" t="s">
        <v>45</v>
      </c>
      <c r="E31" s="24" t="s">
        <v>80</v>
      </c>
      <c r="F31" s="24" t="s">
        <v>64</v>
      </c>
      <c r="G31" s="24" t="s">
        <v>144</v>
      </c>
    </row>
    <row r="32" spans="1:7">
      <c r="A32" s="25" t="s">
        <v>27</v>
      </c>
      <c r="B32" s="101">
        <v>5337.1652883699999</v>
      </c>
      <c r="C32" s="101">
        <v>3682.4481422381609</v>
      </c>
      <c r="D32" s="101">
        <v>378.56092756215048</v>
      </c>
      <c r="E32" s="101">
        <v>752.97226110039935</v>
      </c>
      <c r="F32" s="101">
        <v>168.91585716464652</v>
      </c>
      <c r="G32" s="101">
        <v>226.04520565437963</v>
      </c>
    </row>
    <row r="33" spans="1:7">
      <c r="A33" s="25" t="s">
        <v>28</v>
      </c>
      <c r="B33" s="101">
        <v>-3179.6421134000002</v>
      </c>
      <c r="C33" s="101">
        <v>-2788.5912699051978</v>
      </c>
      <c r="D33" s="101">
        <v>-68.139978725980299</v>
      </c>
      <c r="E33" s="101">
        <v>-462.91511801305876</v>
      </c>
      <c r="F33" s="101">
        <v>-74.429164935079413</v>
      </c>
      <c r="G33" s="101">
        <v>-42.941163190800502</v>
      </c>
    </row>
    <row r="34" spans="1:7">
      <c r="A34" s="27" t="s">
        <v>3</v>
      </c>
      <c r="B34" s="103">
        <v>2157.5231749700001</v>
      </c>
      <c r="C34" s="103">
        <v>893.85687233296323</v>
      </c>
      <c r="D34" s="103">
        <v>310.42094883617011</v>
      </c>
      <c r="E34" s="103">
        <v>290.05714308734048</v>
      </c>
      <c r="F34" s="103">
        <v>94.486692229567097</v>
      </c>
      <c r="G34" s="103">
        <v>183.10404246357913</v>
      </c>
    </row>
    <row r="35" spans="1:7">
      <c r="A35" s="25" t="s">
        <v>18</v>
      </c>
      <c r="B35" s="101">
        <v>-282.39079826945891</v>
      </c>
      <c r="C35" s="101">
        <v>-165.91137586261539</v>
      </c>
      <c r="D35" s="101">
        <v>-94.504947457639716</v>
      </c>
      <c r="E35" s="101">
        <v>-79.870774219690304</v>
      </c>
      <c r="F35" s="101">
        <v>-20.259897235200796</v>
      </c>
      <c r="G35" s="101">
        <v>-49.451179318782003</v>
      </c>
    </row>
    <row r="36" spans="1:7">
      <c r="A36" s="28" t="s">
        <v>5</v>
      </c>
      <c r="B36" s="104">
        <v>-118.3679860558</v>
      </c>
      <c r="C36" s="104">
        <v>-39.709683677624994</v>
      </c>
      <c r="D36" s="104">
        <v>-60.133880068181099</v>
      </c>
      <c r="E36" s="104">
        <v>-16.781127420572101</v>
      </c>
      <c r="F36" s="104">
        <v>-8.3668402937768995</v>
      </c>
      <c r="G36" s="104">
        <v>-22.506631189213703</v>
      </c>
    </row>
    <row r="37" spans="1:7">
      <c r="A37" s="28" t="s">
        <v>6</v>
      </c>
      <c r="B37" s="104">
        <v>9.6095204135000021</v>
      </c>
      <c r="C37" s="104">
        <v>8.0392234427678009</v>
      </c>
      <c r="D37" s="104">
        <v>10.0101556803682</v>
      </c>
      <c r="E37" s="104">
        <v>0.19412624696110001</v>
      </c>
      <c r="F37" s="104">
        <v>0.56741393380840011</v>
      </c>
      <c r="G37" s="104">
        <v>9.212803352600698</v>
      </c>
    </row>
    <row r="38" spans="1:7">
      <c r="A38" s="28" t="s">
        <v>19</v>
      </c>
      <c r="B38" s="104">
        <v>-224.73384965194415</v>
      </c>
      <c r="C38" s="104">
        <v>-149.13638727741758</v>
      </c>
      <c r="D38" s="104">
        <v>-61.017425974047306</v>
      </c>
      <c r="E38" s="104">
        <v>-69.722092277457392</v>
      </c>
      <c r="F38" s="104">
        <v>-10.377363520380698</v>
      </c>
      <c r="G38" s="104">
        <v>-37.7909393465157</v>
      </c>
    </row>
    <row r="39" spans="1:7">
      <c r="A39" s="28" t="s">
        <v>99</v>
      </c>
      <c r="B39" s="104">
        <v>51.101517024785203</v>
      </c>
      <c r="C39" s="104">
        <v>14.895471649659399</v>
      </c>
      <c r="D39" s="104">
        <v>16.6362029042205</v>
      </c>
      <c r="E39" s="104">
        <v>6.4383192313781006</v>
      </c>
      <c r="F39" s="104">
        <v>-2.0831073548515997</v>
      </c>
      <c r="G39" s="104">
        <v>1.6335878643466999</v>
      </c>
    </row>
    <row r="40" spans="1:7">
      <c r="A40" s="25" t="s">
        <v>8</v>
      </c>
      <c r="B40" s="104">
        <v>-685.01695327560003</v>
      </c>
      <c r="C40" s="104">
        <v>-72.262470574925899</v>
      </c>
      <c r="D40" s="104">
        <v>-60.539601214593503</v>
      </c>
      <c r="E40" s="104">
        <v>-2.7716509533256999</v>
      </c>
      <c r="F40" s="104">
        <v>-0.30670852981919994</v>
      </c>
      <c r="G40" s="104">
        <v>-2.6269168018847</v>
      </c>
    </row>
    <row r="41" spans="1:7">
      <c r="A41" s="27" t="s">
        <v>9</v>
      </c>
      <c r="B41" s="103">
        <v>1190.1154234249411</v>
      </c>
      <c r="C41" s="103">
        <v>655.68302589542191</v>
      </c>
      <c r="D41" s="103">
        <v>155.37640016393686</v>
      </c>
      <c r="E41" s="103">
        <v>207.41471791432448</v>
      </c>
      <c r="F41" s="103">
        <v>73.920086464547097</v>
      </c>
      <c r="G41" s="103">
        <v>131.02594634291242</v>
      </c>
    </row>
    <row r="42" spans="1:7">
      <c r="A42" s="25" t="s">
        <v>29</v>
      </c>
      <c r="B42" s="101">
        <v>-260.1593215721312</v>
      </c>
      <c r="C42" s="101">
        <v>-155.44314378803972</v>
      </c>
      <c r="D42" s="101">
        <v>-145.585200901631</v>
      </c>
      <c r="E42" s="101">
        <v>-53.052039595383704</v>
      </c>
      <c r="F42" s="101">
        <v>-20.6640338404281</v>
      </c>
      <c r="G42" s="101">
        <v>-44.243911502535198</v>
      </c>
    </row>
    <row r="43" spans="1:7">
      <c r="A43" s="27" t="s">
        <v>21</v>
      </c>
      <c r="B43" s="103">
        <v>929.95610185280975</v>
      </c>
      <c r="C43" s="103">
        <v>500.23988210738219</v>
      </c>
      <c r="D43" s="103">
        <v>9.7911992623058666</v>
      </c>
      <c r="E43" s="103">
        <v>154.36267831894077</v>
      </c>
      <c r="F43" s="103">
        <v>53.256052624118993</v>
      </c>
      <c r="G43" s="103">
        <v>86.782034840377221</v>
      </c>
    </row>
    <row r="44" spans="1:7">
      <c r="A44" s="25" t="s">
        <v>30</v>
      </c>
      <c r="B44" s="101">
        <v>-42.125707558150005</v>
      </c>
      <c r="C44" s="101">
        <v>-4.7290051700342923</v>
      </c>
      <c r="D44" s="101">
        <v>-22.091221328042707</v>
      </c>
      <c r="E44" s="101">
        <v>-48.845554432708205</v>
      </c>
      <c r="F44" s="101">
        <v>-14.393306500003098</v>
      </c>
      <c r="G44" s="101">
        <v>-10.310190710144303</v>
      </c>
    </row>
    <row r="45" spans="1:7">
      <c r="A45" s="25" t="s">
        <v>31</v>
      </c>
      <c r="B45" s="101">
        <v>6.5847546533001999</v>
      </c>
      <c r="C45" s="104">
        <v>0.47737321537659999</v>
      </c>
      <c r="D45" s="101">
        <v>-2.9271539432385003</v>
      </c>
      <c r="E45" s="104">
        <v>0</v>
      </c>
      <c r="F45" s="101">
        <v>2.3027462703753003</v>
      </c>
      <c r="G45" s="101">
        <v>-1.2805716662105</v>
      </c>
    </row>
    <row r="46" spans="1:7">
      <c r="A46" s="27" t="s">
        <v>32</v>
      </c>
      <c r="B46" s="103">
        <v>894.41514894795989</v>
      </c>
      <c r="C46" s="103">
        <v>495.9882501527245</v>
      </c>
      <c r="D46" s="103">
        <v>-15.227176008975341</v>
      </c>
      <c r="E46" s="103">
        <v>105.51712388623257</v>
      </c>
      <c r="F46" s="103">
        <v>41.165492394491196</v>
      </c>
      <c r="G46" s="103">
        <v>75.191272464022418</v>
      </c>
    </row>
    <row r="47" spans="1:7">
      <c r="A47" s="25" t="s">
        <v>33</v>
      </c>
      <c r="B47" s="101">
        <v>-279.44682461342938</v>
      </c>
      <c r="C47" s="101">
        <v>-147.92520152408551</v>
      </c>
      <c r="D47" s="101">
        <v>-50.166800040513195</v>
      </c>
      <c r="E47" s="101">
        <v>-4.1474842234884015</v>
      </c>
      <c r="F47" s="101">
        <v>-24.0095845944419</v>
      </c>
      <c r="G47" s="101">
        <v>-42.9589619543193</v>
      </c>
    </row>
    <row r="48" spans="1:7">
      <c r="A48" s="27" t="s">
        <v>13</v>
      </c>
      <c r="B48" s="103">
        <v>614.96832433453051</v>
      </c>
      <c r="C48" s="103">
        <v>348.06304862863908</v>
      </c>
      <c r="D48" s="103">
        <v>-65.393976049488472</v>
      </c>
      <c r="E48" s="103">
        <v>101.36963966274421</v>
      </c>
      <c r="F48" s="103">
        <v>17.155907800049299</v>
      </c>
      <c r="G48" s="103">
        <v>32.232310509703119</v>
      </c>
    </row>
    <row r="49" spans="1:1" ht="5.5" customHeight="1"/>
    <row r="50" spans="1:1">
      <c r="A50" s="46"/>
    </row>
    <row r="51" spans="1:1">
      <c r="A51" s="46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3D7B3-DAEE-4D3E-B230-7D6079A79E24}">
  <dimension ref="A5:J36"/>
  <sheetViews>
    <sheetView showGridLines="0" workbookViewId="0">
      <selection activeCell="B20" sqref="B20"/>
    </sheetView>
  </sheetViews>
  <sheetFormatPr baseColWidth="10" defaultColWidth="11.5" defaultRowHeight="13"/>
  <cols>
    <col min="1" max="1" width="35" bestFit="1" customWidth="1"/>
    <col min="3" max="3" width="20.5" customWidth="1"/>
  </cols>
  <sheetData>
    <row r="5" spans="1:7" ht="19">
      <c r="C5" s="18" t="s">
        <v>141</v>
      </c>
    </row>
    <row r="6" spans="1:7" ht="19">
      <c r="C6" s="20">
        <f>+Balance!A6</f>
        <v>45382</v>
      </c>
    </row>
    <row r="7" spans="1:7" ht="19">
      <c r="C7" s="18" t="s">
        <v>37</v>
      </c>
    </row>
    <row r="8" spans="1:7" ht="14">
      <c r="G8" s="15" t="s">
        <v>71</v>
      </c>
    </row>
    <row r="9" spans="1:7" ht="14.25" customHeight="1">
      <c r="A9" s="89" t="str">
        <f>+Negocios!A10</f>
        <v>Marzo 2024</v>
      </c>
      <c r="B9" s="90" t="s">
        <v>42</v>
      </c>
      <c r="C9" s="91" t="s">
        <v>43</v>
      </c>
      <c r="D9" s="90" t="s">
        <v>45</v>
      </c>
      <c r="E9" s="90" t="s">
        <v>140</v>
      </c>
      <c r="F9" s="90" t="s">
        <v>64</v>
      </c>
      <c r="G9" s="90" t="s">
        <v>144</v>
      </c>
    </row>
    <row r="10" spans="1:7">
      <c r="A10" s="92" t="s">
        <v>27</v>
      </c>
      <c r="B10" s="101">
        <v>4374.6525125808676</v>
      </c>
      <c r="C10" s="107">
        <v>2599.7295181680279</v>
      </c>
      <c r="D10" s="107">
        <v>2345.6292698759999</v>
      </c>
      <c r="E10" s="101">
        <v>633.06792779482078</v>
      </c>
      <c r="F10" s="101">
        <v>2422.3476597700464</v>
      </c>
      <c r="G10" s="101">
        <v>367.5578797630198</v>
      </c>
    </row>
    <row r="11" spans="1:7">
      <c r="A11" s="92" t="s">
        <v>28</v>
      </c>
      <c r="B11" s="101">
        <v>-1895.52173294</v>
      </c>
      <c r="C11" s="107">
        <v>-1206.7435366161028</v>
      </c>
      <c r="D11" s="107">
        <v>-776.93264220437084</v>
      </c>
      <c r="E11" s="101">
        <v>-394.95189985997007</v>
      </c>
      <c r="F11" s="101">
        <v>-1517.3675825718287</v>
      </c>
      <c r="G11" s="101">
        <v>-122.1721455356596</v>
      </c>
    </row>
    <row r="12" spans="1:7" ht="14">
      <c r="A12" s="93" t="s">
        <v>3</v>
      </c>
      <c r="B12" s="103">
        <v>2479.1307796408673</v>
      </c>
      <c r="C12" s="108">
        <v>1392.9859815519251</v>
      </c>
      <c r="D12" s="108">
        <v>1568.6966276716289</v>
      </c>
      <c r="E12" s="103">
        <v>238.11602793485071</v>
      </c>
      <c r="F12" s="103">
        <v>904.98007719821771</v>
      </c>
      <c r="G12" s="103">
        <v>245.38573422736022</v>
      </c>
    </row>
    <row r="13" spans="1:7">
      <c r="A13" s="92" t="s">
        <v>18</v>
      </c>
      <c r="B13" s="101">
        <v>-341.93440131418021</v>
      </c>
      <c r="C13" s="101">
        <v>-243.52709933488831</v>
      </c>
      <c r="D13" s="101">
        <v>-701.90071313152032</v>
      </c>
      <c r="E13" s="101">
        <v>1647.0212518085234</v>
      </c>
      <c r="F13" s="101">
        <v>-222.66734022808828</v>
      </c>
      <c r="G13" s="101">
        <v>-60.098098517529394</v>
      </c>
    </row>
    <row r="14" spans="1:7">
      <c r="A14" s="94" t="s">
        <v>5</v>
      </c>
      <c r="B14" s="104">
        <v>-212.0367427681</v>
      </c>
      <c r="C14" s="109">
        <v>-148.41749239206541</v>
      </c>
      <c r="D14" s="109">
        <v>-366.47726426097205</v>
      </c>
      <c r="E14" s="104">
        <v>-24.102887146701001</v>
      </c>
      <c r="F14" s="104">
        <v>-141.05783117312271</v>
      </c>
      <c r="G14" s="104">
        <v>-29.3429541954266</v>
      </c>
    </row>
    <row r="15" spans="1:7">
      <c r="A15" s="94" t="s">
        <v>6</v>
      </c>
      <c r="B15" s="104">
        <v>40.179673949199994</v>
      </c>
      <c r="C15" s="109">
        <v>62.039931703617199</v>
      </c>
      <c r="D15" s="109">
        <v>82.85330597523641</v>
      </c>
      <c r="E15" s="104">
        <v>1.2265253804766998</v>
      </c>
      <c r="F15" s="104">
        <v>0.45923957712999997</v>
      </c>
      <c r="G15" s="104">
        <v>7.2618903723030996</v>
      </c>
    </row>
    <row r="16" spans="1:7">
      <c r="A16" s="94" t="s">
        <v>19</v>
      </c>
      <c r="B16" s="104">
        <v>-284.72408276814798</v>
      </c>
      <c r="C16" s="109">
        <v>-189.59713872228642</v>
      </c>
      <c r="D16" s="109">
        <v>-469.33979646792443</v>
      </c>
      <c r="E16" s="104">
        <v>-69.655257636745702</v>
      </c>
      <c r="F16" s="104">
        <v>-125.4466803030961</v>
      </c>
      <c r="G16" s="104">
        <v>-39.232981047394496</v>
      </c>
    </row>
    <row r="17" spans="1:10">
      <c r="A17" s="94" t="s">
        <v>99</v>
      </c>
      <c r="B17" s="104">
        <v>114.64675027286779</v>
      </c>
      <c r="C17" s="109">
        <v>32.447600075846296</v>
      </c>
      <c r="D17" s="109">
        <v>51.0630416221397</v>
      </c>
      <c r="E17" s="104">
        <v>1739.5528712114933</v>
      </c>
      <c r="F17" s="104">
        <v>43.377931671000503</v>
      </c>
      <c r="G17" s="104">
        <v>1.2159463529885999</v>
      </c>
    </row>
    <row r="18" spans="1:10">
      <c r="A18" s="92" t="s">
        <v>8</v>
      </c>
      <c r="B18" s="104">
        <v>-499.48672980158693</v>
      </c>
      <c r="C18" s="109">
        <v>-179.80195407234541</v>
      </c>
      <c r="D18" s="109">
        <v>-353.54531292147277</v>
      </c>
      <c r="E18" s="104">
        <v>-5.3885998329340996</v>
      </c>
      <c r="F18" s="104">
        <v>-4.6739271253170003</v>
      </c>
      <c r="G18" s="104">
        <v>-7.4050648440327</v>
      </c>
    </row>
    <row r="19" spans="1:10" ht="14">
      <c r="A19" s="93" t="s">
        <v>9</v>
      </c>
      <c r="B19" s="108">
        <v>1637.7096485251002</v>
      </c>
      <c r="C19" s="108">
        <v>969.65692814469128</v>
      </c>
      <c r="D19" s="108">
        <v>513.25060161863576</v>
      </c>
      <c r="E19" s="108">
        <v>1879.7486799104402</v>
      </c>
      <c r="F19" s="108">
        <v>677.63880984481239</v>
      </c>
      <c r="G19" s="108">
        <v>177.88257086579813</v>
      </c>
    </row>
    <row r="20" spans="1:10" ht="14">
      <c r="A20" s="3"/>
      <c r="B20" s="3"/>
      <c r="C20" s="3"/>
      <c r="D20" s="3"/>
      <c r="E20" s="3"/>
      <c r="F20" s="3"/>
      <c r="G20" s="3"/>
    </row>
    <row r="21" spans="1:10" ht="14">
      <c r="A21" s="3"/>
      <c r="B21" s="3"/>
      <c r="C21" s="3"/>
      <c r="D21" s="3"/>
      <c r="E21" s="3"/>
      <c r="F21" s="3"/>
      <c r="G21" s="3"/>
    </row>
    <row r="22" spans="1:10" ht="14">
      <c r="A22" s="3"/>
      <c r="B22" s="3"/>
      <c r="C22" s="3"/>
      <c r="D22" s="3"/>
      <c r="E22" s="3"/>
      <c r="F22" s="3"/>
      <c r="G22" s="3"/>
    </row>
    <row r="23" spans="1:10" ht="14">
      <c r="A23" s="3"/>
      <c r="B23" s="3"/>
      <c r="C23" s="3"/>
      <c r="D23" s="3"/>
      <c r="E23" s="3"/>
      <c r="F23" s="3"/>
      <c r="G23" s="15" t="s">
        <v>71</v>
      </c>
      <c r="J23" t="s">
        <v>142</v>
      </c>
    </row>
    <row r="24" spans="1:10" ht="16.5" customHeight="1">
      <c r="A24" s="48" t="s">
        <v>147</v>
      </c>
      <c r="B24" s="91" t="s">
        <v>42</v>
      </c>
      <c r="C24" s="91" t="s">
        <v>43</v>
      </c>
      <c r="D24" s="91" t="s">
        <v>45</v>
      </c>
      <c r="E24" s="91" t="s">
        <v>140</v>
      </c>
      <c r="F24" s="91" t="s">
        <v>64</v>
      </c>
      <c r="G24" s="91" t="s">
        <v>144</v>
      </c>
    </row>
    <row r="25" spans="1:10">
      <c r="A25" s="92" t="s">
        <v>27</v>
      </c>
      <c r="B25" s="101">
        <v>5823.351485311553</v>
      </c>
      <c r="C25" s="107">
        <v>4016.5491091250533</v>
      </c>
      <c r="D25" s="107">
        <v>2363.0360230614474</v>
      </c>
      <c r="E25" s="101">
        <v>752.97226110039935</v>
      </c>
      <c r="F25" s="101">
        <v>2321.7684260298015</v>
      </c>
      <c r="G25" s="101">
        <v>226.04520565437963</v>
      </c>
    </row>
    <row r="26" spans="1:10">
      <c r="A26" s="92" t="s">
        <v>28</v>
      </c>
      <c r="B26" s="101">
        <v>-3176.7145277600002</v>
      </c>
      <c r="C26" s="107">
        <v>-2787.7759257415664</v>
      </c>
      <c r="D26" s="107">
        <v>-886.07366288503204</v>
      </c>
      <c r="E26" s="101">
        <v>-462.91511801305876</v>
      </c>
      <c r="F26" s="101">
        <v>-1465.6110600475156</v>
      </c>
      <c r="G26" s="101">
        <v>-42.941163190800502</v>
      </c>
    </row>
    <row r="27" spans="1:10" ht="14">
      <c r="A27" s="93" t="s">
        <v>3</v>
      </c>
      <c r="B27" s="103">
        <v>2646.6369575515528</v>
      </c>
      <c r="C27" s="108">
        <v>1228.7731833834869</v>
      </c>
      <c r="D27" s="108">
        <v>1476.9623601764154</v>
      </c>
      <c r="E27" s="103">
        <v>290.05714308734059</v>
      </c>
      <c r="F27" s="103">
        <v>856.15736598228591</v>
      </c>
      <c r="G27" s="103">
        <v>183.10404246357913</v>
      </c>
    </row>
    <row r="28" spans="1:10">
      <c r="A28" s="92" t="s">
        <v>18</v>
      </c>
      <c r="B28" s="101">
        <v>-328.98940103969102</v>
      </c>
      <c r="C28" s="101">
        <v>-206.6111974229035</v>
      </c>
      <c r="D28" s="101">
        <v>-586.87204228723249</v>
      </c>
      <c r="E28" s="101">
        <v>-78.251093944729789</v>
      </c>
      <c r="F28" s="101">
        <v>-200.93637352770051</v>
      </c>
      <c r="G28" s="101">
        <v>-50.832149098782004</v>
      </c>
    </row>
    <row r="29" spans="1:10">
      <c r="A29" s="94" t="s">
        <v>5</v>
      </c>
      <c r="B29" s="104">
        <v>-215.96021799579998</v>
      </c>
      <c r="C29" s="109">
        <v>-122.69536677828769</v>
      </c>
      <c r="D29" s="109">
        <v>-328.7963752200522</v>
      </c>
      <c r="E29" s="104">
        <v>-20.893208138896497</v>
      </c>
      <c r="F29" s="104">
        <v>-126.675747182805</v>
      </c>
      <c r="G29" s="104">
        <v>-23.593325069213702</v>
      </c>
    </row>
    <row r="30" spans="1:10">
      <c r="A30" s="94" t="s">
        <v>6</v>
      </c>
      <c r="B30" s="104">
        <v>45.1997604735</v>
      </c>
      <c r="C30" s="109">
        <v>47.580024503925799</v>
      </c>
      <c r="D30" s="109">
        <v>77.948124328200805</v>
      </c>
      <c r="E30" s="104">
        <v>0.19412624696110001</v>
      </c>
      <c r="F30" s="104">
        <v>0.5674139338084</v>
      </c>
      <c r="G30" s="104">
        <v>9.212803352600698</v>
      </c>
    </row>
    <row r="31" spans="1:10">
      <c r="A31" s="94" t="s">
        <v>19</v>
      </c>
      <c r="B31" s="104">
        <v>-264.42678625217621</v>
      </c>
      <c r="C31" s="109">
        <v>-164.3634964137853</v>
      </c>
      <c r="D31" s="109">
        <v>-385.67614858281428</v>
      </c>
      <c r="E31" s="104">
        <v>-63.990331284172498</v>
      </c>
      <c r="F31" s="104">
        <v>-113.5869705701847</v>
      </c>
      <c r="G31" s="104">
        <v>-38.085504246515704</v>
      </c>
    </row>
    <row r="32" spans="1:10">
      <c r="A32" s="94" t="s">
        <v>99</v>
      </c>
      <c r="B32" s="104">
        <v>106.1978427347852</v>
      </c>
      <c r="C32" s="109">
        <v>32.867641265243698</v>
      </c>
      <c r="D32" s="109">
        <v>49.652357187433104</v>
      </c>
      <c r="E32" s="104">
        <v>6.4383192313780997</v>
      </c>
      <c r="F32" s="104">
        <v>38.758930291480802</v>
      </c>
      <c r="G32" s="104">
        <v>1.6338768643467001</v>
      </c>
    </row>
    <row r="33" spans="1:7">
      <c r="A33" s="92" t="s">
        <v>8</v>
      </c>
      <c r="B33" s="104">
        <v>-708.78553896560004</v>
      </c>
      <c r="C33" s="109">
        <v>-100.62390991470019</v>
      </c>
      <c r="D33" s="109">
        <v>-356.27149314928079</v>
      </c>
      <c r="E33" s="104">
        <v>-2.8509934613128003</v>
      </c>
      <c r="F33" s="104">
        <v>-3.8046968303869</v>
      </c>
      <c r="G33" s="104">
        <v>-2.6269168018847</v>
      </c>
    </row>
    <row r="34" spans="1:7" ht="14">
      <c r="A34" s="93" t="s">
        <v>9</v>
      </c>
      <c r="B34" s="108">
        <v>1821.7890175462617</v>
      </c>
      <c r="C34" s="108">
        <v>921.53807604588314</v>
      </c>
      <c r="D34" s="108">
        <v>533.81882473990208</v>
      </c>
      <c r="E34" s="108">
        <v>208.95505568129798</v>
      </c>
      <c r="F34" s="108">
        <v>651.41629562419848</v>
      </c>
      <c r="G34" s="108">
        <v>129.64497656291243</v>
      </c>
    </row>
    <row r="36" spans="1:7" ht="14">
      <c r="A36" s="46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33"/>
  <sheetViews>
    <sheetView showGridLines="0" zoomScale="90" zoomScaleNormal="90" workbookViewId="0">
      <selection activeCell="B26" sqref="B26"/>
    </sheetView>
  </sheetViews>
  <sheetFormatPr baseColWidth="10" defaultColWidth="11.33203125" defaultRowHeight="14"/>
  <cols>
    <col min="1" max="1" width="50.5" style="3" bestFit="1" customWidth="1"/>
    <col min="2" max="3" width="15.1640625" style="3" customWidth="1"/>
    <col min="4" max="4" width="11.33203125" style="3"/>
    <col min="5" max="5" width="12.33203125" style="3" customWidth="1"/>
    <col min="6" max="16384" width="11.33203125" style="3"/>
  </cols>
  <sheetData>
    <row r="2" spans="1:12" ht="12.75" customHeight="1"/>
    <row r="3" spans="1:12" ht="12.75" customHeight="1"/>
    <row r="4" spans="1:12" ht="12.75" customHeight="1"/>
    <row r="5" spans="1:12" ht="19">
      <c r="B5" s="20" t="s">
        <v>34</v>
      </c>
    </row>
    <row r="6" spans="1:12" ht="19">
      <c r="B6" s="20">
        <f>+Balance!A6</f>
        <v>45382</v>
      </c>
      <c r="C6" s="21"/>
      <c r="D6" s="21"/>
    </row>
    <row r="7" spans="1:12" ht="19">
      <c r="B7" s="20" t="s">
        <v>37</v>
      </c>
      <c r="C7" s="22"/>
      <c r="D7" s="22"/>
    </row>
    <row r="8" spans="1:12" ht="15" thickBot="1">
      <c r="D8" s="15" t="s">
        <v>71</v>
      </c>
    </row>
    <row r="9" spans="1:12" ht="29.25" customHeight="1" thickBot="1">
      <c r="A9" s="95"/>
      <c r="B9" s="96" t="str">
        <f>+PyG!B10</f>
        <v>Marzo
2024</v>
      </c>
      <c r="C9" s="96" t="str">
        <f>+PyG!C10</f>
        <v>Marzo
2023</v>
      </c>
      <c r="D9" s="97" t="s">
        <v>15</v>
      </c>
    </row>
    <row r="10" spans="1:12" ht="15">
      <c r="A10" s="116" t="s">
        <v>25</v>
      </c>
      <c r="B10" s="121">
        <v>2759.7403967391147</v>
      </c>
      <c r="C10" s="121">
        <v>1485</v>
      </c>
      <c r="D10" s="121">
        <f>+B10-C10</f>
        <v>1274.7403967391147</v>
      </c>
      <c r="F10"/>
      <c r="G10"/>
      <c r="H10"/>
      <c r="I10"/>
      <c r="J10"/>
      <c r="K10"/>
      <c r="L10"/>
    </row>
    <row r="11" spans="1:12" ht="15">
      <c r="A11" s="116" t="s">
        <v>123</v>
      </c>
      <c r="B11" s="121">
        <v>1356.4036481647499</v>
      </c>
      <c r="C11" s="121">
        <v>1326</v>
      </c>
      <c r="D11" s="121">
        <f t="shared" ref="D11:D18" si="0">+B11-C11</f>
        <v>30.403648164749939</v>
      </c>
      <c r="F11"/>
      <c r="G11"/>
      <c r="H11"/>
      <c r="I11"/>
      <c r="J11"/>
      <c r="K11"/>
      <c r="L11"/>
    </row>
    <row r="12" spans="1:12" ht="15">
      <c r="A12" s="116" t="s">
        <v>124</v>
      </c>
      <c r="B12" s="121">
        <v>-5.1651973456903999</v>
      </c>
      <c r="C12" s="121">
        <v>-3</v>
      </c>
      <c r="D12" s="121">
        <f t="shared" si="0"/>
        <v>-2.1651973456903999</v>
      </c>
      <c r="F12"/>
      <c r="G12"/>
      <c r="H12"/>
      <c r="I12"/>
      <c r="J12"/>
      <c r="K12"/>
      <c r="L12"/>
    </row>
    <row r="13" spans="1:12" ht="15">
      <c r="A13" s="116" t="s">
        <v>125</v>
      </c>
      <c r="B13" s="121">
        <v>48</v>
      </c>
      <c r="C13" s="121">
        <v>44.7</v>
      </c>
      <c r="D13" s="121">
        <f t="shared" si="0"/>
        <v>3.2999999999999972</v>
      </c>
      <c r="F13"/>
      <c r="G13"/>
      <c r="H13"/>
      <c r="I13"/>
      <c r="J13"/>
      <c r="K13"/>
      <c r="L13"/>
    </row>
    <row r="14" spans="1:12" ht="15">
      <c r="A14" s="116" t="s">
        <v>154</v>
      </c>
      <c r="B14" s="121">
        <v>152.535427016369</v>
      </c>
      <c r="C14" s="121">
        <v>154</v>
      </c>
      <c r="D14" s="121">
        <f t="shared" si="0"/>
        <v>-1.4645729836310011</v>
      </c>
      <c r="F14"/>
      <c r="G14"/>
      <c r="H14"/>
      <c r="I14"/>
      <c r="J14"/>
      <c r="K14"/>
      <c r="L14"/>
    </row>
    <row r="15" spans="1:12" ht="15">
      <c r="A15" s="116" t="s">
        <v>126</v>
      </c>
      <c r="B15" s="121">
        <v>17.8</v>
      </c>
      <c r="C15" s="121">
        <v>18</v>
      </c>
      <c r="D15" s="121">
        <f t="shared" si="0"/>
        <v>-0.19999999999999929</v>
      </c>
      <c r="F15"/>
      <c r="G15"/>
      <c r="H15"/>
      <c r="I15"/>
      <c r="J15"/>
      <c r="K15"/>
      <c r="L15"/>
    </row>
    <row r="16" spans="1:12" ht="15">
      <c r="A16" s="116" t="s">
        <v>127</v>
      </c>
      <c r="B16" s="121">
        <v>3</v>
      </c>
      <c r="C16" s="121">
        <v>2</v>
      </c>
      <c r="D16" s="121">
        <f t="shared" si="0"/>
        <v>1</v>
      </c>
      <c r="F16"/>
      <c r="G16"/>
      <c r="H16"/>
      <c r="I16"/>
      <c r="J16"/>
      <c r="K16"/>
      <c r="L16"/>
    </row>
    <row r="17" spans="1:12" ht="15">
      <c r="A17" s="116" t="s">
        <v>128</v>
      </c>
      <c r="B17" s="121">
        <v>-22</v>
      </c>
      <c r="C17" s="121">
        <v>-20</v>
      </c>
      <c r="D17" s="121">
        <f t="shared" si="0"/>
        <v>-2</v>
      </c>
      <c r="F17"/>
      <c r="G17"/>
      <c r="H17"/>
      <c r="I17"/>
      <c r="J17"/>
      <c r="K17"/>
      <c r="L17"/>
    </row>
    <row r="18" spans="1:12" ht="15">
      <c r="A18" s="116" t="s">
        <v>131</v>
      </c>
      <c r="B18" s="121">
        <v>-1165</v>
      </c>
      <c r="C18" s="121">
        <v>-44</v>
      </c>
      <c r="D18" s="121">
        <f t="shared" si="0"/>
        <v>-1121</v>
      </c>
      <c r="F18"/>
      <c r="G18"/>
      <c r="H18"/>
      <c r="I18"/>
      <c r="J18"/>
      <c r="K18"/>
      <c r="L18"/>
    </row>
    <row r="19" spans="1:12">
      <c r="A19" s="117" t="s">
        <v>155</v>
      </c>
      <c r="B19" s="122">
        <f>+SUM(B10:B18)</f>
        <v>3145.3142745745436</v>
      </c>
      <c r="C19" s="122">
        <f t="shared" ref="C19" si="1">+SUM(C10:C18)</f>
        <v>2962.7</v>
      </c>
      <c r="D19" s="122">
        <f>+B19-C19</f>
        <v>182.61427457454374</v>
      </c>
      <c r="F19"/>
      <c r="G19"/>
      <c r="H19"/>
      <c r="I19"/>
      <c r="J19"/>
      <c r="K19"/>
      <c r="L19"/>
    </row>
    <row r="20" spans="1:12">
      <c r="A20" s="118"/>
      <c r="B20" s="118"/>
      <c r="C20" s="118"/>
      <c r="D20" s="118"/>
      <c r="F20"/>
      <c r="G20"/>
      <c r="H20"/>
      <c r="I20"/>
      <c r="J20"/>
      <c r="K20"/>
      <c r="L20"/>
    </row>
    <row r="21" spans="1:12" ht="15">
      <c r="A21" s="116" t="s">
        <v>86</v>
      </c>
      <c r="B21" s="121">
        <v>-427</v>
      </c>
      <c r="C21" s="121">
        <v>-235.1</v>
      </c>
      <c r="D21" s="121">
        <f>+B21-C21</f>
        <v>-191.9</v>
      </c>
      <c r="F21"/>
      <c r="G21"/>
      <c r="H21"/>
      <c r="I21"/>
      <c r="J21"/>
      <c r="K21"/>
      <c r="L21"/>
    </row>
    <row r="22" spans="1:12" ht="15">
      <c r="A22" s="119" t="s">
        <v>39</v>
      </c>
      <c r="B22" s="123">
        <f>+SUM(B23:B26)</f>
        <v>2202</v>
      </c>
      <c r="C22" s="123">
        <f>+SUM(C23:C26)</f>
        <v>-1345.4</v>
      </c>
      <c r="D22" s="121">
        <f t="shared" ref="D22:D29" si="2">+B22-C22</f>
        <v>3547.4</v>
      </c>
      <c r="F22"/>
      <c r="G22"/>
      <c r="H22"/>
      <c r="I22"/>
      <c r="J22"/>
      <c r="K22"/>
      <c r="L22"/>
    </row>
    <row r="23" spans="1:12" ht="15">
      <c r="A23" s="120" t="s">
        <v>135</v>
      </c>
      <c r="B23" s="121">
        <v>-2382</v>
      </c>
      <c r="C23" s="121">
        <v>-1755</v>
      </c>
      <c r="D23" s="121">
        <f t="shared" si="2"/>
        <v>-627</v>
      </c>
      <c r="F23"/>
      <c r="G23"/>
      <c r="H23"/>
      <c r="I23"/>
      <c r="J23"/>
      <c r="K23"/>
      <c r="L23"/>
    </row>
    <row r="24" spans="1:12" ht="15">
      <c r="A24" s="120" t="s">
        <v>156</v>
      </c>
      <c r="B24" s="121">
        <v>5437</v>
      </c>
      <c r="C24" s="121">
        <v>0</v>
      </c>
      <c r="D24" s="121">
        <f t="shared" si="2"/>
        <v>5437</v>
      </c>
      <c r="F24"/>
      <c r="G24"/>
      <c r="H24"/>
      <c r="I24"/>
      <c r="J24"/>
      <c r="K24"/>
      <c r="L24"/>
    </row>
    <row r="25" spans="1:12" ht="15">
      <c r="A25" s="120" t="s">
        <v>136</v>
      </c>
      <c r="B25" s="121">
        <v>-853</v>
      </c>
      <c r="C25" s="121">
        <v>-590.4</v>
      </c>
      <c r="D25" s="121">
        <f t="shared" si="2"/>
        <v>-262.60000000000002</v>
      </c>
      <c r="F25"/>
      <c r="G25"/>
      <c r="H25"/>
      <c r="I25"/>
      <c r="J25"/>
      <c r="K25"/>
      <c r="L25"/>
    </row>
    <row r="26" spans="1:12" ht="15">
      <c r="A26" s="120" t="s">
        <v>157</v>
      </c>
      <c r="B26" s="121">
        <v>0</v>
      </c>
      <c r="C26" s="121">
        <v>1000</v>
      </c>
      <c r="D26" s="121">
        <f t="shared" si="2"/>
        <v>-1000</v>
      </c>
      <c r="F26"/>
      <c r="G26"/>
      <c r="H26"/>
      <c r="I26"/>
      <c r="J26"/>
      <c r="K26"/>
      <c r="L26"/>
    </row>
    <row r="27" spans="1:12" ht="15">
      <c r="A27" s="116" t="s">
        <v>133</v>
      </c>
      <c r="B27" s="121">
        <v>36</v>
      </c>
      <c r="C27" s="121">
        <v>-17.7</v>
      </c>
      <c r="D27" s="121">
        <f t="shared" si="2"/>
        <v>53.7</v>
      </c>
      <c r="F27"/>
      <c r="G27"/>
      <c r="H27"/>
      <c r="I27"/>
      <c r="J27"/>
      <c r="K27"/>
      <c r="L27"/>
    </row>
    <row r="28" spans="1:12" ht="15">
      <c r="A28" s="116" t="s">
        <v>35</v>
      </c>
      <c r="B28" s="121">
        <v>-248</v>
      </c>
      <c r="C28" s="121">
        <v>218</v>
      </c>
      <c r="D28" s="121">
        <f t="shared" si="2"/>
        <v>-466</v>
      </c>
      <c r="F28"/>
      <c r="G28"/>
      <c r="H28"/>
      <c r="I28"/>
      <c r="J28"/>
      <c r="K28"/>
      <c r="L28"/>
    </row>
    <row r="29" spans="1:12" ht="15">
      <c r="A29" s="116" t="s">
        <v>87</v>
      </c>
      <c r="B29" s="121">
        <v>-1874.3142745745436</v>
      </c>
      <c r="C29" s="121">
        <v>-1555.2379228842224</v>
      </c>
      <c r="D29" s="121">
        <f t="shared" si="2"/>
        <v>-319.07635169032119</v>
      </c>
      <c r="F29"/>
      <c r="G29"/>
      <c r="H29"/>
      <c r="I29"/>
      <c r="J29"/>
      <c r="K29"/>
      <c r="L29"/>
    </row>
    <row r="30" spans="1:12">
      <c r="A30" s="117" t="s">
        <v>74</v>
      </c>
      <c r="B30" s="122">
        <f>+B19+SUM(B21,B22,B27:B29)</f>
        <v>2834</v>
      </c>
      <c r="C30" s="122">
        <f>+C19+SUM(C21,C22,C27:C29)</f>
        <v>27.262077115777174</v>
      </c>
      <c r="D30" s="122">
        <f>+B30-C30</f>
        <v>2806.7379228842228</v>
      </c>
      <c r="F30"/>
      <c r="G30"/>
      <c r="H30"/>
      <c r="I30"/>
      <c r="J30"/>
      <c r="K30"/>
      <c r="L30"/>
    </row>
    <row r="31" spans="1:12">
      <c r="A31"/>
      <c r="B31"/>
      <c r="C31"/>
      <c r="D31"/>
      <c r="F31"/>
      <c r="G31"/>
      <c r="H31"/>
      <c r="I31"/>
      <c r="J31"/>
      <c r="K31"/>
      <c r="L31"/>
    </row>
    <row r="32" spans="1:12">
      <c r="A32"/>
      <c r="B32"/>
      <c r="C32"/>
      <c r="D32"/>
      <c r="F32"/>
      <c r="G32"/>
      <c r="H32"/>
      <c r="I32"/>
      <c r="J32"/>
      <c r="K32"/>
      <c r="L32"/>
    </row>
    <row r="33" spans="1:12">
      <c r="A33"/>
      <c r="B33"/>
      <c r="C33"/>
      <c r="D33"/>
      <c r="F33"/>
      <c r="G33"/>
      <c r="H33"/>
      <c r="I33"/>
      <c r="J33"/>
      <c r="K33"/>
      <c r="L33"/>
    </row>
  </sheetData>
  <pageMargins left="0.7" right="0.7" top="0.75" bottom="0.75" header="0.3" footer="0.3"/>
  <pageSetup paperSize="9" scale="88" orientation="portrait" r:id="rId1"/>
  <headerFooter>
    <oddFooter>&amp;C&amp;1#&amp;"Calibri"&amp;12&amp;K008000Internal Use</oddFooter>
  </headerFooter>
  <ignoredErrors>
    <ignoredError sqref="B22:C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Balance</vt:lpstr>
      <vt:lpstr>PyG</vt:lpstr>
      <vt:lpstr>Negocios</vt:lpstr>
      <vt:lpstr>Redes</vt:lpstr>
      <vt:lpstr>Prod. de Electrcidad y Clientes</vt:lpstr>
      <vt:lpstr>Cuenta por Países</vt:lpstr>
      <vt:lpstr>EOAF</vt:lpstr>
    </vt:vector>
  </TitlesOfParts>
  <Manager/>
  <Company>IBERDROLA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Teresa López Ortega</cp:lastModifiedBy>
  <cp:lastPrinted>2013-02-12T12:03:51Z</cp:lastPrinted>
  <dcterms:created xsi:type="dcterms:W3CDTF">2008-07-23T13:57:08Z</dcterms:created>
  <dcterms:modified xsi:type="dcterms:W3CDTF">2024-04-24T05:50:22Z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019c027e-33b7-45fc-a572-8ffa5d09ec36_Enabled">
    <vt:lpwstr>true</vt:lpwstr>
  </property>
  <property fmtid="{D5CDD505-2E9C-101B-9397-08002B2CF9AE}" pid="4" name="MSIP_Label_019c027e-33b7-45fc-a572-8ffa5d09ec36_SetDate">
    <vt:lpwstr>2023-04-25T15:23:30Z</vt:lpwstr>
  </property>
  <property fmtid="{D5CDD505-2E9C-101B-9397-08002B2CF9AE}" pid="5" name="MSIP_Label_019c027e-33b7-45fc-a572-8ffa5d09ec36_Method">
    <vt:lpwstr>Standard</vt:lpwstr>
  </property>
  <property fmtid="{D5CDD505-2E9C-101B-9397-08002B2CF9AE}" pid="6" name="MSIP_Label_019c027e-33b7-45fc-a572-8ffa5d09ec36_Name">
    <vt:lpwstr>Internal Use</vt:lpwstr>
  </property>
  <property fmtid="{D5CDD505-2E9C-101B-9397-08002B2CF9AE}" pid="7" name="MSIP_Label_019c027e-33b7-45fc-a572-8ffa5d09ec36_SiteId">
    <vt:lpwstr>031a09bc-a2bf-44df-888e-4e09355b7a24</vt:lpwstr>
  </property>
  <property fmtid="{D5CDD505-2E9C-101B-9397-08002B2CF9AE}" pid="8" name="MSIP_Label_019c027e-33b7-45fc-a572-8ffa5d09ec36_ActionId">
    <vt:lpwstr>856773cd-c7f7-4b1b-9c6f-56a5f6b434f6</vt:lpwstr>
  </property>
  <property fmtid="{D5CDD505-2E9C-101B-9397-08002B2CF9AE}" pid="9" name="MSIP_Label_019c027e-33b7-45fc-a572-8ffa5d09ec36_ContentBits">
    <vt:lpwstr>2</vt:lpwstr>
  </property>
</Properties>
</file>